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kinerja2017" sheetId="1" r:id="rId1"/>
    <sheet name="kinerja2018" sheetId="2" r:id="rId2"/>
  </sheets>
  <definedNames>
    <definedName name="_xlnm.Print_Area" localSheetId="0">kinerja2017!$A$1:$P$51</definedName>
    <definedName name="_xlnm.Print_Area" localSheetId="1">kinerja2018!$A$1:$P$42</definedName>
  </definedNames>
  <calcPr calcId="124519"/>
</workbook>
</file>

<file path=xl/calcChain.xml><?xml version="1.0" encoding="utf-8"?>
<calcChain xmlns="http://schemas.openxmlformats.org/spreadsheetml/2006/main">
  <c r="P35" i="2"/>
  <c r="P34"/>
  <c r="P33"/>
  <c r="P32"/>
  <c r="P31"/>
  <c r="P30"/>
  <c r="P29"/>
  <c r="P28"/>
  <c r="P27"/>
  <c r="P26"/>
  <c r="P25"/>
  <c r="P24"/>
  <c r="P41" s="1"/>
  <c r="P23"/>
  <c r="P40" s="1"/>
  <c r="P22"/>
  <c r="P37" s="1"/>
  <c r="O21"/>
  <c r="N21"/>
  <c r="M21"/>
  <c r="L21"/>
  <c r="K21"/>
  <c r="J21"/>
  <c r="I21"/>
  <c r="H21"/>
  <c r="G21"/>
  <c r="F21"/>
  <c r="E21"/>
  <c r="D21"/>
  <c r="P20"/>
  <c r="P38" s="1"/>
  <c r="O19"/>
  <c r="N19"/>
  <c r="M19"/>
  <c r="L19"/>
  <c r="K19"/>
  <c r="J19"/>
  <c r="I19"/>
  <c r="H19"/>
  <c r="G19"/>
  <c r="F19"/>
  <c r="E19"/>
  <c r="D19"/>
  <c r="P19" s="1"/>
  <c r="P18"/>
  <c r="P17"/>
  <c r="P16"/>
  <c r="P15"/>
  <c r="P14"/>
  <c r="P13"/>
  <c r="P39" s="1"/>
  <c r="P12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P10" s="1"/>
  <c r="P11" s="1"/>
  <c r="P9"/>
  <c r="P8"/>
  <c r="P7"/>
  <c r="P6"/>
  <c r="P5"/>
  <c r="P3"/>
  <c r="I47" i="1"/>
  <c r="I46"/>
  <c r="I45"/>
  <c r="M43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O21"/>
  <c r="N21"/>
  <c r="M21"/>
  <c r="L21"/>
  <c r="K21"/>
  <c r="J21"/>
  <c r="I21"/>
  <c r="H21"/>
  <c r="G21"/>
  <c r="F21"/>
  <c r="E21"/>
  <c r="D21"/>
  <c r="P20"/>
  <c r="O19"/>
  <c r="N19"/>
  <c r="M19"/>
  <c r="L19"/>
  <c r="K19"/>
  <c r="J19"/>
  <c r="I19"/>
  <c r="H19"/>
  <c r="G19"/>
  <c r="F19"/>
  <c r="E19"/>
  <c r="D19"/>
  <c r="P18"/>
  <c r="P17"/>
  <c r="P16"/>
  <c r="P15"/>
  <c r="P14"/>
  <c r="P13"/>
  <c r="P12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P9"/>
  <c r="P8"/>
  <c r="P7"/>
  <c r="P6"/>
  <c r="P5"/>
  <c r="P3"/>
  <c r="P19" l="1"/>
  <c r="D11" i="2"/>
  <c r="P21"/>
  <c r="P36"/>
  <c r="P10" i="1"/>
  <c r="P11" s="1"/>
  <c r="P21"/>
</calcChain>
</file>

<file path=xl/sharedStrings.xml><?xml version="1.0" encoding="utf-8"?>
<sst xmlns="http://schemas.openxmlformats.org/spreadsheetml/2006/main" count="138" uniqueCount="63">
  <si>
    <t>KINERJA TAHUN 2017</t>
  </si>
  <si>
    <t>NO</t>
  </si>
  <si>
    <t>INDIKATOR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</si>
  <si>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</si>
  <si>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</si>
  <si>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</si>
  <si>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</si>
  <si>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</si>
  <si>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</si>
  <si>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</si>
  <si>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</si>
  <si>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</si>
  <si>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</si>
  <si>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</si>
  <si>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</si>
  <si>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</si>
  <si>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KUNJUNGAN RAWAT JALAN</t>
  </si>
  <si>
    <t>Umum</t>
  </si>
  <si>
    <t>BPJS PBI</t>
  </si>
  <si>
    <t>BPJS Non PBI</t>
  </si>
  <si>
    <t>Jamkesda</t>
  </si>
  <si>
    <t>Jampersal</t>
  </si>
  <si>
    <t>Jumlah</t>
  </si>
  <si>
    <t>Rata-rata kunjungan perhari</t>
  </si>
  <si>
    <t>Jumlah pasien masuk rawat inap</t>
  </si>
  <si>
    <t>Jumlah pasien keluar rawat inap</t>
  </si>
  <si>
    <t>KUNJUNGAN RAWAT INAP (SIRS)</t>
  </si>
  <si>
    <t>Jumlah hari perawatan</t>
  </si>
  <si>
    <t>Rata-rata pasien dirawat perhari</t>
  </si>
  <si>
    <t>Jumlah lama dirawat</t>
  </si>
  <si>
    <t>Jumlah pasien mati</t>
  </si>
  <si>
    <t>&lt; 48 jam</t>
  </si>
  <si>
    <t>&gt; 48 jam</t>
  </si>
  <si>
    <t>Jumlah persalinan</t>
  </si>
  <si>
    <t>Spontan</t>
  </si>
  <si>
    <t>Sectio cesar</t>
  </si>
  <si>
    <t>Vaccum</t>
  </si>
  <si>
    <t>Kematian Perinatal</t>
  </si>
  <si>
    <t>Jumlah Operasi</t>
  </si>
  <si>
    <t>Kebidanan</t>
  </si>
  <si>
    <t>Mata</t>
  </si>
  <si>
    <t>Hemodialisa</t>
  </si>
  <si>
    <t>Radiologi</t>
  </si>
  <si>
    <t>Laboratorium</t>
  </si>
  <si>
    <t>Jumlah kunjungan IGD</t>
  </si>
  <si>
    <t>BOR</t>
  </si>
  <si>
    <t>(%)</t>
  </si>
  <si>
    <t>AvLOS</t>
  </si>
  <si>
    <t>(hari)</t>
  </si>
  <si>
    <t>TOI</t>
  </si>
  <si>
    <t>BTO</t>
  </si>
  <si>
    <t>(kali)</t>
  </si>
  <si>
    <t>GDR</t>
  </si>
  <si>
    <t>(‰)</t>
  </si>
  <si>
    <t>NDR</t>
  </si>
  <si>
    <t>Batang,         Januari 2018</t>
  </si>
  <si>
    <t>KA.SIE REKAM MEDIS</t>
  </si>
  <si>
    <t>DAN PENGEMBANGAN MUTU</t>
  </si>
  <si>
    <t>dr.FERIA KURNIAWATI</t>
  </si>
  <si>
    <t>NIP. 19790226 201101 2 002</t>
  </si>
  <si>
    <t>KINERJA TAHUN 2018</t>
  </si>
  <si>
    <t>Batang, 11 Januari 2019</t>
  </si>
  <si>
    <t>KASI REKAM MEDIS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</si>
</sst>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"/>
    <numFmt numFmtId="165" formatCode="0_);\(0\)"/>
  </numFmts>
  <fonts count="13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6"/>
      <name val="Bookman Old Style"/>
      <family val="1"/>
    </font>
    <font>
      <sz val="10"/>
      <name val="Bookman Old Style"/>
      <family val="1"/>
    </font>
    <font>
      <sz val="10"/>
      <color indexed="55"/>
      <name val="Bookman Old Style"/>
      <family val="1"/>
    </font>
    <font>
      <sz val="10"/>
      <color theme="0" tint="-0.249977111117893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sz val="10"/>
      <color theme="0" tint="-0.14999847407452621"/>
      <name val="Bookman Old Style"/>
      <family val="1"/>
    </font>
    <font>
      <b/>
      <u/>
      <sz val="10"/>
      <name val="Bookman Old Style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2" fillId="0" borderId="0"/>
    <xf numFmtId="0" fontId="1" fillId="0" borderId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41" fontId="4" fillId="0" borderId="8" xfId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1" fontId="9" fillId="0" borderId="7" xfId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2" fontId="4" fillId="0" borderId="8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2" fontId="4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0" fontId="1" fillId="0" borderId="0" xfId="3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4" fillId="0" borderId="0" xfId="3" applyFont="1"/>
    <xf numFmtId="0" fontId="5" fillId="0" borderId="0" xfId="3" applyFont="1" applyFill="1"/>
    <xf numFmtId="0" fontId="5" fillId="0" borderId="0" xfId="3" applyFont="1" applyFill="1" applyAlignment="1">
      <alignment horizontal="center" vertical="center"/>
    </xf>
    <xf numFmtId="0" fontId="6" fillId="0" borderId="0" xfId="3" applyFont="1" applyFill="1"/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5" xfId="3" applyFont="1" applyBorder="1"/>
    <xf numFmtId="0" fontId="4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/>
    <xf numFmtId="0" fontId="4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4" fillId="0" borderId="8" xfId="3" applyFont="1" applyBorder="1"/>
    <xf numFmtId="0" fontId="4" fillId="0" borderId="8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9" fillId="0" borderId="8" xfId="3" applyFont="1" applyBorder="1"/>
    <xf numFmtId="0" fontId="9" fillId="0" borderId="8" xfId="3" applyFont="1" applyBorder="1" applyAlignment="1">
      <alignment horizontal="center" vertical="center"/>
    </xf>
    <xf numFmtId="0" fontId="4" fillId="0" borderId="8" xfId="3" applyFont="1" applyBorder="1" applyAlignment="1">
      <alignment horizontal="center"/>
    </xf>
    <xf numFmtId="164" fontId="4" fillId="0" borderId="8" xfId="3" applyNumberFormat="1" applyFont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/>
    <xf numFmtId="0" fontId="4" fillId="0" borderId="9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center" vertical="center"/>
    </xf>
    <xf numFmtId="165" fontId="4" fillId="0" borderId="8" xfId="3" applyNumberFormat="1" applyFont="1" applyBorder="1" applyAlignment="1">
      <alignment horizontal="center" vertical="center"/>
    </xf>
    <xf numFmtId="1" fontId="4" fillId="0" borderId="8" xfId="3" applyNumberFormat="1" applyFont="1" applyBorder="1" applyAlignment="1">
      <alignment horizontal="center" vertical="center"/>
    </xf>
    <xf numFmtId="37" fontId="4" fillId="0" borderId="8" xfId="4" applyNumberFormat="1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37" fontId="9" fillId="0" borderId="8" xfId="4" applyNumberFormat="1" applyFont="1" applyBorder="1" applyAlignment="1">
      <alignment horizontal="center" vertical="center"/>
    </xf>
    <xf numFmtId="0" fontId="4" fillId="0" borderId="10" xfId="3" applyFont="1" applyBorder="1"/>
    <xf numFmtId="0" fontId="4" fillId="0" borderId="11" xfId="3" applyFont="1" applyBorder="1"/>
    <xf numFmtId="2" fontId="4" fillId="0" borderId="8" xfId="3" applyNumberFormat="1" applyFont="1" applyBorder="1" applyAlignment="1">
      <alignment horizontal="center" vertical="center"/>
    </xf>
    <xf numFmtId="2" fontId="9" fillId="0" borderId="8" xfId="3" applyNumberFormat="1" applyFont="1" applyBorder="1" applyAlignment="1">
      <alignment horizontal="center" vertic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/>
    <xf numFmtId="0" fontId="4" fillId="0" borderId="14" xfId="3" applyFont="1" applyBorder="1"/>
    <xf numFmtId="2" fontId="4" fillId="0" borderId="12" xfId="3" applyNumberFormat="1" applyFont="1" applyBorder="1" applyAlignment="1">
      <alignment horizontal="center" vertical="center"/>
    </xf>
    <xf numFmtId="2" fontId="9" fillId="0" borderId="12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0" fillId="0" borderId="0" xfId="3" applyFont="1"/>
    <xf numFmtId="0" fontId="4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5">
    <cellStyle name="Comma [0]" xfId="1" builtinId="6"/>
    <cellStyle name="Comma [0]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1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60" sqref="G60"/>
    </sheetView>
  </sheetViews>
  <sheetFormatPr defaultRowHeight="12.75"/>
  <cols>
    <col min="1" max="1" width="5.42578125" customWidth="1"/>
    <col min="2" max="2" width="16" customWidth="1"/>
    <col min="3" max="3" width="21" customWidth="1"/>
    <col min="4" max="4" width="11" customWidth="1"/>
    <col min="5" max="5" width="13.140625" customWidth="1"/>
    <col min="6" max="6" width="10.85546875" customWidth="1"/>
    <col min="7" max="7" width="9.5703125" customWidth="1"/>
    <col min="8" max="8" width="11.140625" customWidth="1"/>
    <col min="9" max="9" width="10.85546875" customWidth="1"/>
    <col min="10" max="10" width="10.7109375" customWidth="1"/>
    <col min="11" max="11" width="12.5703125" customWidth="1"/>
    <col min="12" max="12" width="15.85546875" customWidth="1"/>
    <col min="13" max="13" width="12.42578125" customWidth="1"/>
    <col min="14" max="14" width="14.28515625" customWidth="1"/>
    <col min="15" max="15" width="15.28515625" customWidth="1"/>
    <col min="16" max="16" width="11.5703125" customWidth="1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>
      <c r="A3" s="3"/>
      <c r="B3" s="3"/>
      <c r="C3" s="3"/>
      <c r="D3" s="4">
        <v>25</v>
      </c>
      <c r="E3" s="4">
        <v>24</v>
      </c>
      <c r="F3" s="4">
        <v>26</v>
      </c>
      <c r="G3" s="4">
        <v>23</v>
      </c>
      <c r="H3" s="4">
        <v>24</v>
      </c>
      <c r="I3" s="4">
        <v>25</v>
      </c>
      <c r="J3" s="4">
        <v>26</v>
      </c>
      <c r="K3" s="4">
        <v>26</v>
      </c>
      <c r="L3" s="4">
        <v>24</v>
      </c>
      <c r="M3" s="4">
        <v>26</v>
      </c>
      <c r="N3" s="4">
        <v>26</v>
      </c>
      <c r="O3" s="4">
        <v>24</v>
      </c>
      <c r="P3" s="5">
        <f>SUM(D3:O3)</f>
        <v>299</v>
      </c>
    </row>
    <row r="4" spans="1:16" ht="24" customHeight="1">
      <c r="A4" s="6" t="s">
        <v>1</v>
      </c>
      <c r="B4" s="7" t="s">
        <v>2</v>
      </c>
      <c r="C4" s="8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</row>
    <row r="5" spans="1:16" ht="15" customHeight="1">
      <c r="A5" s="11">
        <v>1</v>
      </c>
      <c r="B5" s="12" t="s">
        <v>16</v>
      </c>
      <c r="C5" s="13" t="s">
        <v>17</v>
      </c>
      <c r="D5" s="14">
        <v>965</v>
      </c>
      <c r="E5" s="14">
        <v>951</v>
      </c>
      <c r="F5" s="14">
        <v>1376</v>
      </c>
      <c r="G5" s="14">
        <v>1316</v>
      </c>
      <c r="H5" s="14">
        <v>820</v>
      </c>
      <c r="I5" s="14">
        <v>558</v>
      </c>
      <c r="J5" s="14">
        <v>869</v>
      </c>
      <c r="K5" s="14">
        <v>807</v>
      </c>
      <c r="L5" s="14">
        <v>653</v>
      </c>
      <c r="M5" s="14">
        <v>997</v>
      </c>
      <c r="N5" s="14">
        <v>873</v>
      </c>
      <c r="O5" s="14">
        <v>728</v>
      </c>
      <c r="P5" s="15">
        <f t="shared" ref="P5:P10" si="0">D5+E5+F5+G5+H5+I5+J5+K5+L5+M5+N5+O5</f>
        <v>10913</v>
      </c>
    </row>
    <row r="6" spans="1:16" ht="15" customHeight="1">
      <c r="A6" s="16"/>
      <c r="B6" s="17"/>
      <c r="C6" s="18" t="s">
        <v>18</v>
      </c>
      <c r="D6" s="19">
        <v>1778</v>
      </c>
      <c r="E6" s="19">
        <v>1700</v>
      </c>
      <c r="F6" s="19">
        <v>1921</v>
      </c>
      <c r="G6" s="19">
        <v>1755</v>
      </c>
      <c r="H6" s="19">
        <v>1904</v>
      </c>
      <c r="I6" s="19">
        <v>1495</v>
      </c>
      <c r="J6" s="19">
        <v>1834</v>
      </c>
      <c r="K6" s="19">
        <v>1808</v>
      </c>
      <c r="L6" s="19">
        <v>1671</v>
      </c>
      <c r="M6" s="19">
        <v>2032</v>
      </c>
      <c r="N6" s="19">
        <v>2026</v>
      </c>
      <c r="O6" s="19">
        <v>1746</v>
      </c>
      <c r="P6" s="20">
        <f t="shared" si="0"/>
        <v>21670</v>
      </c>
    </row>
    <row r="7" spans="1:16" ht="15" customHeight="1">
      <c r="A7" s="16"/>
      <c r="B7" s="17"/>
      <c r="C7" s="21" t="s">
        <v>19</v>
      </c>
      <c r="D7" s="22">
        <v>2487</v>
      </c>
      <c r="E7" s="22">
        <v>2570</v>
      </c>
      <c r="F7" s="22">
        <v>2882</v>
      </c>
      <c r="G7" s="22">
        <v>2688</v>
      </c>
      <c r="H7" s="22">
        <v>2830</v>
      </c>
      <c r="I7" s="22">
        <v>1983</v>
      </c>
      <c r="J7" s="22">
        <v>2849</v>
      </c>
      <c r="K7" s="22">
        <v>2561</v>
      </c>
      <c r="L7" s="22">
        <v>2568</v>
      </c>
      <c r="M7" s="22">
        <v>3030</v>
      </c>
      <c r="N7" s="22">
        <v>3211</v>
      </c>
      <c r="O7" s="22">
        <v>2910</v>
      </c>
      <c r="P7" s="20">
        <f t="shared" si="0"/>
        <v>32569</v>
      </c>
    </row>
    <row r="8" spans="1:16" ht="15" customHeight="1">
      <c r="A8" s="16"/>
      <c r="B8" s="17"/>
      <c r="C8" s="21" t="s">
        <v>20</v>
      </c>
      <c r="D8" s="22">
        <v>1078</v>
      </c>
      <c r="E8" s="22">
        <v>1059</v>
      </c>
      <c r="F8" s="22">
        <v>1182</v>
      </c>
      <c r="G8" s="22">
        <v>1073</v>
      </c>
      <c r="H8" s="22">
        <v>1071</v>
      </c>
      <c r="I8" s="22">
        <v>820</v>
      </c>
      <c r="J8" s="22">
        <v>1094</v>
      </c>
      <c r="K8" s="22">
        <v>1131</v>
      </c>
      <c r="L8" s="22">
        <v>1048</v>
      </c>
      <c r="M8" s="22">
        <v>1285</v>
      </c>
      <c r="N8" s="22">
        <v>1283</v>
      </c>
      <c r="O8" s="22">
        <v>1114</v>
      </c>
      <c r="P8" s="20">
        <f t="shared" si="0"/>
        <v>13238</v>
      </c>
    </row>
    <row r="9" spans="1:16" ht="15" customHeight="1">
      <c r="A9" s="16"/>
      <c r="B9" s="17"/>
      <c r="C9" s="21" t="s">
        <v>21</v>
      </c>
      <c r="D9" s="22">
        <v>0</v>
      </c>
      <c r="E9" s="22">
        <v>0</v>
      </c>
      <c r="F9" s="22">
        <v>0</v>
      </c>
      <c r="G9" s="22">
        <v>0</v>
      </c>
      <c r="H9" s="22">
        <v>3</v>
      </c>
      <c r="I9" s="22">
        <v>6</v>
      </c>
      <c r="J9" s="22">
        <v>6</v>
      </c>
      <c r="K9" s="22">
        <v>4</v>
      </c>
      <c r="L9" s="22">
        <v>10</v>
      </c>
      <c r="M9" s="22">
        <v>11</v>
      </c>
      <c r="N9" s="22">
        <v>3</v>
      </c>
      <c r="O9" s="22">
        <v>0</v>
      </c>
      <c r="P9" s="20">
        <f t="shared" si="0"/>
        <v>43</v>
      </c>
    </row>
    <row r="10" spans="1:16" ht="15" customHeight="1">
      <c r="A10" s="23"/>
      <c r="B10" s="24"/>
      <c r="C10" s="25" t="s">
        <v>22</v>
      </c>
      <c r="D10" s="26">
        <f>SUM(D5:D9)</f>
        <v>6308</v>
      </c>
      <c r="E10" s="26">
        <f t="shared" ref="E10:O10" si="1">SUM(E5:E9)</f>
        <v>6280</v>
      </c>
      <c r="F10" s="26">
        <f t="shared" si="1"/>
        <v>7361</v>
      </c>
      <c r="G10" s="26">
        <f t="shared" si="1"/>
        <v>6832</v>
      </c>
      <c r="H10" s="26">
        <f t="shared" si="1"/>
        <v>6628</v>
      </c>
      <c r="I10" s="26">
        <f t="shared" si="1"/>
        <v>4862</v>
      </c>
      <c r="J10" s="26">
        <f t="shared" si="1"/>
        <v>6652</v>
      </c>
      <c r="K10" s="26">
        <f t="shared" si="1"/>
        <v>6311</v>
      </c>
      <c r="L10" s="26">
        <f t="shared" si="1"/>
        <v>5950</v>
      </c>
      <c r="M10" s="26">
        <f t="shared" si="1"/>
        <v>7355</v>
      </c>
      <c r="N10" s="26">
        <f t="shared" si="1"/>
        <v>7396</v>
      </c>
      <c r="O10" s="26">
        <f t="shared" si="1"/>
        <v>6498</v>
      </c>
      <c r="P10" s="20">
        <f t="shared" si="0"/>
        <v>78433</v>
      </c>
    </row>
    <row r="11" spans="1:16" ht="15" customHeight="1">
      <c r="A11" s="22">
        <v>2</v>
      </c>
      <c r="B11" s="21" t="s">
        <v>23</v>
      </c>
      <c r="C11" s="21"/>
      <c r="D11" s="27">
        <f t="shared" ref="D11:P11" si="2">D10/D3</f>
        <v>252.32</v>
      </c>
      <c r="E11" s="27">
        <f t="shared" si="2"/>
        <v>261.66666666666669</v>
      </c>
      <c r="F11" s="27">
        <f t="shared" si="2"/>
        <v>283.11538461538464</v>
      </c>
      <c r="G11" s="27">
        <f t="shared" si="2"/>
        <v>297.04347826086956</v>
      </c>
      <c r="H11" s="27">
        <f t="shared" si="2"/>
        <v>276.16666666666669</v>
      </c>
      <c r="I11" s="27">
        <f t="shared" si="2"/>
        <v>194.48</v>
      </c>
      <c r="J11" s="27">
        <f t="shared" si="2"/>
        <v>255.84615384615384</v>
      </c>
      <c r="K11" s="27">
        <f t="shared" si="2"/>
        <v>242.73076923076923</v>
      </c>
      <c r="L11" s="27">
        <f t="shared" si="2"/>
        <v>247.91666666666666</v>
      </c>
      <c r="M11" s="27">
        <f t="shared" si="2"/>
        <v>282.88461538461536</v>
      </c>
      <c r="N11" s="27">
        <f t="shared" si="2"/>
        <v>284.46153846153845</v>
      </c>
      <c r="O11" s="27">
        <f t="shared" si="2"/>
        <v>270.75</v>
      </c>
      <c r="P11" s="28">
        <f t="shared" si="2"/>
        <v>262.31772575250835</v>
      </c>
    </row>
    <row r="12" spans="1:16" ht="15" customHeight="1">
      <c r="A12" s="22">
        <v>3</v>
      </c>
      <c r="B12" s="21" t="s">
        <v>24</v>
      </c>
      <c r="C12" s="21"/>
      <c r="D12" s="22">
        <v>1352</v>
      </c>
      <c r="E12" s="22">
        <v>1210</v>
      </c>
      <c r="F12" s="22">
        <v>1351</v>
      </c>
      <c r="G12" s="22">
        <v>1331</v>
      </c>
      <c r="H12" s="22">
        <v>1318</v>
      </c>
      <c r="I12" s="22">
        <v>1051</v>
      </c>
      <c r="J12" s="22">
        <v>1326</v>
      </c>
      <c r="K12" s="22">
        <v>1318</v>
      </c>
      <c r="L12" s="22">
        <v>1260</v>
      </c>
      <c r="M12" s="22">
        <v>1444</v>
      </c>
      <c r="N12" s="22">
        <v>1447</v>
      </c>
      <c r="O12" s="22">
        <v>1377</v>
      </c>
      <c r="P12" s="20">
        <f t="shared" ref="P12:P35" si="3">D12+E12+F12+G12+H12+I12+J12+K12+L12+M12+N12+O12</f>
        <v>15785</v>
      </c>
    </row>
    <row r="13" spans="1:16" ht="15" customHeight="1">
      <c r="A13" s="29">
        <v>4</v>
      </c>
      <c r="B13" s="30" t="s">
        <v>25</v>
      </c>
      <c r="C13" s="21"/>
      <c r="D13" s="22">
        <v>1314</v>
      </c>
      <c r="E13" s="22">
        <v>1215</v>
      </c>
      <c r="F13" s="22">
        <v>1331</v>
      </c>
      <c r="G13" s="22">
        <v>1317</v>
      </c>
      <c r="H13" s="22">
        <v>1334</v>
      </c>
      <c r="I13" s="22">
        <v>1068</v>
      </c>
      <c r="J13" s="22">
        <v>1311</v>
      </c>
      <c r="K13" s="22">
        <v>1302</v>
      </c>
      <c r="L13" s="22">
        <v>1247</v>
      </c>
      <c r="M13" s="22">
        <v>1384</v>
      </c>
      <c r="N13" s="22">
        <v>1472</v>
      </c>
      <c r="O13" s="22">
        <v>1382</v>
      </c>
      <c r="P13" s="20">
        <f t="shared" si="3"/>
        <v>15677</v>
      </c>
    </row>
    <row r="14" spans="1:16" ht="15" customHeight="1">
      <c r="A14" s="31">
        <v>5</v>
      </c>
      <c r="B14" s="32" t="s">
        <v>26</v>
      </c>
      <c r="C14" s="21" t="s">
        <v>17</v>
      </c>
      <c r="D14" s="22">
        <v>355</v>
      </c>
      <c r="E14" s="22">
        <v>360</v>
      </c>
      <c r="F14" s="22">
        <v>398</v>
      </c>
      <c r="G14" s="22">
        <v>327</v>
      </c>
      <c r="H14" s="22">
        <v>302</v>
      </c>
      <c r="I14" s="22">
        <v>219</v>
      </c>
      <c r="J14" s="22">
        <v>301</v>
      </c>
      <c r="K14" s="22">
        <v>295</v>
      </c>
      <c r="L14" s="22">
        <v>260</v>
      </c>
      <c r="M14" s="22">
        <v>339</v>
      </c>
      <c r="N14" s="22">
        <v>333</v>
      </c>
      <c r="O14" s="22">
        <v>350</v>
      </c>
      <c r="P14" s="20">
        <f t="shared" si="3"/>
        <v>3839</v>
      </c>
    </row>
    <row r="15" spans="1:16" ht="15" customHeight="1">
      <c r="A15" s="16"/>
      <c r="B15" s="17"/>
      <c r="C15" s="18" t="s">
        <v>18</v>
      </c>
      <c r="D15" s="22">
        <v>391</v>
      </c>
      <c r="E15" s="22">
        <v>357</v>
      </c>
      <c r="F15" s="22">
        <v>374</v>
      </c>
      <c r="G15" s="22">
        <v>411</v>
      </c>
      <c r="H15" s="22">
        <v>429</v>
      </c>
      <c r="I15" s="22">
        <v>341</v>
      </c>
      <c r="J15" s="22">
        <v>438</v>
      </c>
      <c r="K15" s="22">
        <v>410</v>
      </c>
      <c r="L15" s="22">
        <v>398</v>
      </c>
      <c r="M15" s="22">
        <v>375</v>
      </c>
      <c r="N15" s="22">
        <v>403</v>
      </c>
      <c r="O15" s="22">
        <v>385</v>
      </c>
      <c r="P15" s="20">
        <f t="shared" si="3"/>
        <v>4712</v>
      </c>
    </row>
    <row r="16" spans="1:16" ht="15" customHeight="1">
      <c r="A16" s="16"/>
      <c r="B16" s="17"/>
      <c r="C16" s="21" t="s">
        <v>19</v>
      </c>
      <c r="D16" s="22">
        <v>337</v>
      </c>
      <c r="E16" s="22">
        <v>287</v>
      </c>
      <c r="F16" s="22">
        <v>328</v>
      </c>
      <c r="G16" s="22">
        <v>332</v>
      </c>
      <c r="H16" s="22">
        <v>346</v>
      </c>
      <c r="I16" s="22">
        <v>254</v>
      </c>
      <c r="J16" s="22">
        <v>357</v>
      </c>
      <c r="K16" s="22">
        <v>352</v>
      </c>
      <c r="L16" s="22">
        <v>352</v>
      </c>
      <c r="M16" s="22">
        <v>416</v>
      </c>
      <c r="N16" s="22">
        <v>436</v>
      </c>
      <c r="O16" s="22">
        <v>367</v>
      </c>
      <c r="P16" s="20">
        <f t="shared" si="3"/>
        <v>4164</v>
      </c>
    </row>
    <row r="17" spans="1:16" ht="15" customHeight="1">
      <c r="A17" s="16"/>
      <c r="B17" s="17"/>
      <c r="C17" s="21" t="s">
        <v>20</v>
      </c>
      <c r="D17" s="22">
        <v>289</v>
      </c>
      <c r="E17" s="22">
        <v>226</v>
      </c>
      <c r="F17" s="22">
        <v>277</v>
      </c>
      <c r="G17" s="22">
        <v>262</v>
      </c>
      <c r="H17" s="22">
        <v>218</v>
      </c>
      <c r="I17" s="22">
        <v>181</v>
      </c>
      <c r="J17" s="22">
        <v>211</v>
      </c>
      <c r="K17" s="22">
        <v>215</v>
      </c>
      <c r="L17" s="22">
        <v>193</v>
      </c>
      <c r="M17" s="22">
        <v>259</v>
      </c>
      <c r="N17" s="22">
        <v>301</v>
      </c>
      <c r="O17" s="22">
        <v>290</v>
      </c>
      <c r="P17" s="20">
        <f t="shared" si="3"/>
        <v>2922</v>
      </c>
    </row>
    <row r="18" spans="1:16" ht="15" customHeight="1">
      <c r="A18" s="16"/>
      <c r="B18" s="17"/>
      <c r="C18" s="21" t="s">
        <v>21</v>
      </c>
      <c r="D18" s="22">
        <v>0</v>
      </c>
      <c r="E18" s="22">
        <v>0</v>
      </c>
      <c r="F18" s="22">
        <v>0</v>
      </c>
      <c r="G18" s="29">
        <v>6</v>
      </c>
      <c r="H18" s="29">
        <v>59</v>
      </c>
      <c r="I18" s="22">
        <v>65</v>
      </c>
      <c r="J18" s="29">
        <v>37</v>
      </c>
      <c r="K18" s="29">
        <v>56</v>
      </c>
      <c r="L18" s="29">
        <v>64</v>
      </c>
      <c r="M18" s="22">
        <v>70</v>
      </c>
      <c r="N18" s="29">
        <v>0</v>
      </c>
      <c r="O18" s="22">
        <v>0</v>
      </c>
      <c r="P18" s="20">
        <f t="shared" si="3"/>
        <v>357</v>
      </c>
    </row>
    <row r="19" spans="1:16" ht="15" customHeight="1">
      <c r="A19" s="23"/>
      <c r="B19" s="24"/>
      <c r="C19" s="25" t="s">
        <v>22</v>
      </c>
      <c r="D19" s="26">
        <f>D14+D15+D16+D17+D18</f>
        <v>1372</v>
      </c>
      <c r="E19" s="26">
        <f t="shared" ref="E19:O19" si="4">E14+E15+E16+E17+E18</f>
        <v>1230</v>
      </c>
      <c r="F19" s="26">
        <f t="shared" si="4"/>
        <v>1377</v>
      </c>
      <c r="G19" s="26">
        <f t="shared" si="4"/>
        <v>1338</v>
      </c>
      <c r="H19" s="26">
        <f t="shared" si="4"/>
        <v>1354</v>
      </c>
      <c r="I19" s="26">
        <f t="shared" si="4"/>
        <v>1060</v>
      </c>
      <c r="J19" s="26">
        <f t="shared" si="4"/>
        <v>1344</v>
      </c>
      <c r="K19" s="26">
        <f t="shared" si="4"/>
        <v>1328</v>
      </c>
      <c r="L19" s="26">
        <f t="shared" si="4"/>
        <v>1267</v>
      </c>
      <c r="M19" s="26">
        <f t="shared" si="4"/>
        <v>1459</v>
      </c>
      <c r="N19" s="26">
        <f t="shared" si="4"/>
        <v>1473</v>
      </c>
      <c r="O19" s="26">
        <f t="shared" si="4"/>
        <v>1392</v>
      </c>
      <c r="P19" s="20">
        <f t="shared" si="3"/>
        <v>15994</v>
      </c>
    </row>
    <row r="20" spans="1:16" ht="15" customHeight="1">
      <c r="A20" s="22">
        <v>6</v>
      </c>
      <c r="B20" s="21" t="s">
        <v>27</v>
      </c>
      <c r="C20" s="21"/>
      <c r="D20" s="22">
        <v>5349</v>
      </c>
      <c r="E20" s="22">
        <v>4854</v>
      </c>
      <c r="F20" s="22">
        <v>5478</v>
      </c>
      <c r="G20" s="22">
        <v>5340</v>
      </c>
      <c r="H20" s="22">
        <v>5572</v>
      </c>
      <c r="I20" s="22">
        <v>4034</v>
      </c>
      <c r="J20" s="22">
        <v>5230</v>
      </c>
      <c r="K20" s="22">
        <v>5210</v>
      </c>
      <c r="L20" s="22">
        <v>4950</v>
      </c>
      <c r="M20" s="22">
        <v>5589</v>
      </c>
      <c r="N20" s="22">
        <v>5584</v>
      </c>
      <c r="O20" s="22">
        <v>5194</v>
      </c>
      <c r="P20" s="20">
        <f t="shared" si="3"/>
        <v>62384</v>
      </c>
    </row>
    <row r="21" spans="1:16" ht="15" customHeight="1">
      <c r="A21" s="22">
        <v>7</v>
      </c>
      <c r="B21" s="21" t="s">
        <v>28</v>
      </c>
      <c r="C21" s="21"/>
      <c r="D21" s="33">
        <f>D20/31</f>
        <v>172.54838709677421</v>
      </c>
      <c r="E21" s="33">
        <f>E20/28</f>
        <v>173.35714285714286</v>
      </c>
      <c r="F21" s="33">
        <f>F20/31</f>
        <v>176.70967741935485</v>
      </c>
      <c r="G21" s="33">
        <f>G20/30</f>
        <v>178</v>
      </c>
      <c r="H21" s="33">
        <f>H20/31</f>
        <v>179.74193548387098</v>
      </c>
      <c r="I21" s="33">
        <f>I20/30</f>
        <v>134.46666666666667</v>
      </c>
      <c r="J21" s="33">
        <f>J20/31</f>
        <v>168.70967741935485</v>
      </c>
      <c r="K21" s="33">
        <f>K20/31</f>
        <v>168.06451612903226</v>
      </c>
      <c r="L21" s="33">
        <f>L20/30</f>
        <v>165</v>
      </c>
      <c r="M21" s="33">
        <f>M20/31</f>
        <v>180.29032258064515</v>
      </c>
      <c r="N21" s="34">
        <f>N20/30</f>
        <v>186.13333333333333</v>
      </c>
      <c r="O21" s="34">
        <f>O20/31</f>
        <v>167.54838709677421</v>
      </c>
      <c r="P21" s="35">
        <f>P20/365</f>
        <v>170.9150684931507</v>
      </c>
    </row>
    <row r="22" spans="1:16" ht="15" customHeight="1">
      <c r="A22" s="22">
        <v>8</v>
      </c>
      <c r="B22" s="21" t="s">
        <v>29</v>
      </c>
      <c r="C22" s="21"/>
      <c r="D22" s="36">
        <v>5724</v>
      </c>
      <c r="E22" s="36">
        <v>5396</v>
      </c>
      <c r="F22" s="36">
        <v>5887</v>
      </c>
      <c r="G22" s="36">
        <v>5867</v>
      </c>
      <c r="H22" s="36">
        <v>6170</v>
      </c>
      <c r="I22" s="36">
        <v>4664</v>
      </c>
      <c r="J22" s="36">
        <v>5780</v>
      </c>
      <c r="K22" s="36">
        <v>5809</v>
      </c>
      <c r="L22" s="36">
        <v>5468</v>
      </c>
      <c r="M22" s="36">
        <v>6051</v>
      </c>
      <c r="N22" s="36">
        <v>6764</v>
      </c>
      <c r="O22" s="36">
        <v>6116</v>
      </c>
      <c r="P22" s="20">
        <f>D22+E22+F22+G22+H22+I22+J22+K22+L22+M22+N22+O22</f>
        <v>69696</v>
      </c>
    </row>
    <row r="23" spans="1:16" ht="15" customHeight="1">
      <c r="A23" s="31">
        <v>9</v>
      </c>
      <c r="B23" s="32" t="s">
        <v>30</v>
      </c>
      <c r="C23" s="21" t="s">
        <v>31</v>
      </c>
      <c r="D23" s="22">
        <v>18</v>
      </c>
      <c r="E23" s="22">
        <v>25</v>
      </c>
      <c r="F23" s="22">
        <v>29</v>
      </c>
      <c r="G23" s="22">
        <v>30</v>
      </c>
      <c r="H23" s="22">
        <v>20</v>
      </c>
      <c r="I23" s="22">
        <v>24</v>
      </c>
      <c r="J23" s="22">
        <v>24</v>
      </c>
      <c r="K23" s="22">
        <v>10</v>
      </c>
      <c r="L23" s="22">
        <v>27</v>
      </c>
      <c r="M23" s="22">
        <v>27</v>
      </c>
      <c r="N23" s="22">
        <v>29</v>
      </c>
      <c r="O23" s="22">
        <v>30</v>
      </c>
      <c r="P23" s="20">
        <f t="shared" si="3"/>
        <v>293</v>
      </c>
    </row>
    <row r="24" spans="1:16" ht="15" customHeight="1">
      <c r="A24" s="23"/>
      <c r="B24" s="24"/>
      <c r="C24" s="21" t="s">
        <v>32</v>
      </c>
      <c r="D24" s="22">
        <v>15</v>
      </c>
      <c r="E24" s="22">
        <v>41</v>
      </c>
      <c r="F24" s="22">
        <v>30</v>
      </c>
      <c r="G24" s="22">
        <v>27</v>
      </c>
      <c r="H24" s="22">
        <v>33</v>
      </c>
      <c r="I24" s="22">
        <v>24</v>
      </c>
      <c r="J24" s="22">
        <v>33</v>
      </c>
      <c r="K24" s="22">
        <v>28</v>
      </c>
      <c r="L24" s="22">
        <v>25</v>
      </c>
      <c r="M24" s="22">
        <v>21</v>
      </c>
      <c r="N24" s="22">
        <v>20</v>
      </c>
      <c r="O24" s="22">
        <v>26</v>
      </c>
      <c r="P24" s="20">
        <f t="shared" si="3"/>
        <v>323</v>
      </c>
    </row>
    <row r="25" spans="1:16" ht="15" customHeight="1">
      <c r="A25" s="31">
        <v>10</v>
      </c>
      <c r="B25" s="32" t="s">
        <v>33</v>
      </c>
      <c r="C25" s="21" t="s">
        <v>34</v>
      </c>
      <c r="D25" s="22">
        <v>114</v>
      </c>
      <c r="E25" s="22">
        <v>87</v>
      </c>
      <c r="F25" s="22">
        <v>106</v>
      </c>
      <c r="G25" s="22">
        <v>106</v>
      </c>
      <c r="H25" s="22">
        <v>103</v>
      </c>
      <c r="I25" s="22">
        <v>84</v>
      </c>
      <c r="J25" s="22">
        <v>109</v>
      </c>
      <c r="K25" s="22">
        <v>82</v>
      </c>
      <c r="L25" s="22">
        <v>89</v>
      </c>
      <c r="M25" s="22">
        <v>91</v>
      </c>
      <c r="N25" s="22">
        <v>79</v>
      </c>
      <c r="O25" s="22">
        <v>95</v>
      </c>
      <c r="P25" s="20">
        <f t="shared" si="3"/>
        <v>1145</v>
      </c>
    </row>
    <row r="26" spans="1:16" ht="15" customHeight="1">
      <c r="A26" s="16"/>
      <c r="B26" s="17"/>
      <c r="C26" s="21" t="s">
        <v>35</v>
      </c>
      <c r="D26" s="22">
        <v>27</v>
      </c>
      <c r="E26" s="22">
        <v>21</v>
      </c>
      <c r="F26" s="22">
        <v>29</v>
      </c>
      <c r="G26" s="22">
        <v>26</v>
      </c>
      <c r="H26" s="22">
        <v>45</v>
      </c>
      <c r="I26" s="22">
        <v>48</v>
      </c>
      <c r="J26" s="22">
        <v>43</v>
      </c>
      <c r="K26" s="22">
        <v>52</v>
      </c>
      <c r="L26" s="22">
        <v>48</v>
      </c>
      <c r="M26" s="22">
        <v>46</v>
      </c>
      <c r="N26" s="22">
        <v>55</v>
      </c>
      <c r="O26" s="22">
        <v>54</v>
      </c>
      <c r="P26" s="20">
        <f t="shared" si="3"/>
        <v>494</v>
      </c>
    </row>
    <row r="27" spans="1:16" ht="15" customHeight="1">
      <c r="A27" s="23"/>
      <c r="B27" s="24"/>
      <c r="C27" s="21" t="s">
        <v>36</v>
      </c>
      <c r="D27" s="22">
        <v>6</v>
      </c>
      <c r="E27" s="22">
        <v>5</v>
      </c>
      <c r="F27" s="22">
        <v>6</v>
      </c>
      <c r="G27" s="22">
        <v>4</v>
      </c>
      <c r="H27" s="22">
        <v>1</v>
      </c>
      <c r="I27" s="22">
        <v>6</v>
      </c>
      <c r="J27" s="22">
        <v>5</v>
      </c>
      <c r="K27" s="22">
        <v>5</v>
      </c>
      <c r="L27" s="22">
        <v>9</v>
      </c>
      <c r="M27" s="22">
        <v>4</v>
      </c>
      <c r="N27" s="22">
        <v>5</v>
      </c>
      <c r="O27" s="22">
        <v>2</v>
      </c>
      <c r="P27" s="20">
        <f t="shared" si="3"/>
        <v>58</v>
      </c>
    </row>
    <row r="28" spans="1:16" ht="15" customHeight="1">
      <c r="A28" s="22">
        <v>11</v>
      </c>
      <c r="B28" s="21" t="s">
        <v>37</v>
      </c>
      <c r="C28" s="21"/>
      <c r="D28" s="22">
        <v>4</v>
      </c>
      <c r="E28" s="22">
        <v>5</v>
      </c>
      <c r="F28" s="22">
        <v>5</v>
      </c>
      <c r="G28" s="22">
        <v>11</v>
      </c>
      <c r="H28" s="22">
        <v>5</v>
      </c>
      <c r="I28" s="22">
        <v>8</v>
      </c>
      <c r="J28" s="22">
        <v>13</v>
      </c>
      <c r="K28" s="22">
        <v>6</v>
      </c>
      <c r="L28" s="22">
        <v>12</v>
      </c>
      <c r="M28" s="22">
        <v>6</v>
      </c>
      <c r="N28" s="22">
        <v>3</v>
      </c>
      <c r="O28" s="22">
        <v>7</v>
      </c>
      <c r="P28" s="20">
        <f t="shared" si="3"/>
        <v>85</v>
      </c>
    </row>
    <row r="29" spans="1:16" ht="15" customHeight="1">
      <c r="A29" s="31">
        <v>12</v>
      </c>
      <c r="B29" s="32" t="s">
        <v>38</v>
      </c>
      <c r="C29" s="21" t="s">
        <v>17</v>
      </c>
      <c r="D29" s="22">
        <v>200</v>
      </c>
      <c r="E29" s="22">
        <v>139</v>
      </c>
      <c r="F29" s="22">
        <v>165</v>
      </c>
      <c r="G29" s="22">
        <v>167</v>
      </c>
      <c r="H29" s="22">
        <v>185</v>
      </c>
      <c r="I29" s="22">
        <v>155</v>
      </c>
      <c r="J29" s="22">
        <v>248</v>
      </c>
      <c r="K29" s="22">
        <v>273</v>
      </c>
      <c r="L29" s="22">
        <v>191</v>
      </c>
      <c r="M29" s="22">
        <v>244</v>
      </c>
      <c r="N29" s="22">
        <v>229</v>
      </c>
      <c r="O29" s="22">
        <v>211</v>
      </c>
      <c r="P29" s="20">
        <f>SUM(D29:O29)</f>
        <v>2407</v>
      </c>
    </row>
    <row r="30" spans="1:16" ht="15" customHeight="1">
      <c r="A30" s="16"/>
      <c r="B30" s="17"/>
      <c r="C30" s="21" t="s">
        <v>39</v>
      </c>
      <c r="D30" s="22">
        <v>85</v>
      </c>
      <c r="E30" s="22">
        <v>67</v>
      </c>
      <c r="F30" s="22">
        <v>101</v>
      </c>
      <c r="G30" s="22">
        <v>74</v>
      </c>
      <c r="H30" s="22">
        <v>112</v>
      </c>
      <c r="I30" s="22">
        <v>95</v>
      </c>
      <c r="J30" s="22">
        <v>121</v>
      </c>
      <c r="K30" s="22">
        <v>113</v>
      </c>
      <c r="L30" s="22">
        <v>124</v>
      </c>
      <c r="M30" s="22">
        <v>128</v>
      </c>
      <c r="N30" s="22">
        <v>136</v>
      </c>
      <c r="O30" s="22">
        <v>115</v>
      </c>
      <c r="P30" s="20">
        <f t="shared" si="3"/>
        <v>1271</v>
      </c>
    </row>
    <row r="31" spans="1:16" ht="15" customHeight="1">
      <c r="A31" s="23"/>
      <c r="B31" s="24"/>
      <c r="C31" s="21" t="s">
        <v>40</v>
      </c>
      <c r="D31" s="22">
        <v>9</v>
      </c>
      <c r="E31" s="22">
        <v>6</v>
      </c>
      <c r="F31" s="22">
        <v>13</v>
      </c>
      <c r="G31" s="22">
        <v>10</v>
      </c>
      <c r="H31" s="22">
        <v>8</v>
      </c>
      <c r="I31" s="22">
        <v>5</v>
      </c>
      <c r="J31" s="22">
        <v>3</v>
      </c>
      <c r="K31" s="22">
        <v>0</v>
      </c>
      <c r="L31" s="22">
        <v>1</v>
      </c>
      <c r="M31" s="22">
        <v>14</v>
      </c>
      <c r="N31" s="22">
        <v>19</v>
      </c>
      <c r="O31" s="22">
        <v>7</v>
      </c>
      <c r="P31" s="20">
        <f t="shared" si="3"/>
        <v>95</v>
      </c>
    </row>
    <row r="32" spans="1:16" ht="15" customHeight="1">
      <c r="A32" s="37">
        <v>13</v>
      </c>
      <c r="B32" s="38" t="s">
        <v>41</v>
      </c>
      <c r="C32" s="39"/>
      <c r="D32" s="22">
        <v>380</v>
      </c>
      <c r="E32" s="22">
        <v>335</v>
      </c>
      <c r="F32" s="22">
        <v>377</v>
      </c>
      <c r="G32" s="22">
        <v>369</v>
      </c>
      <c r="H32" s="22">
        <v>399</v>
      </c>
      <c r="I32" s="22">
        <v>397</v>
      </c>
      <c r="J32" s="22">
        <v>393</v>
      </c>
      <c r="K32" s="22">
        <v>399</v>
      </c>
      <c r="L32" s="22">
        <v>391</v>
      </c>
      <c r="M32" s="22">
        <v>370</v>
      </c>
      <c r="N32" s="22">
        <v>346</v>
      </c>
      <c r="O32" s="22">
        <v>360</v>
      </c>
      <c r="P32" s="20">
        <f t="shared" si="3"/>
        <v>4516</v>
      </c>
    </row>
    <row r="33" spans="1:16" ht="15" customHeight="1">
      <c r="A33" s="37">
        <v>14</v>
      </c>
      <c r="B33" s="38" t="s">
        <v>42</v>
      </c>
      <c r="C33" s="39"/>
      <c r="D33" s="22">
        <v>692</v>
      </c>
      <c r="E33" s="22">
        <v>664</v>
      </c>
      <c r="F33" s="22">
        <v>772</v>
      </c>
      <c r="G33" s="22">
        <v>935</v>
      </c>
      <c r="H33" s="22">
        <v>774</v>
      </c>
      <c r="I33" s="22">
        <v>529</v>
      </c>
      <c r="J33" s="22">
        <v>814</v>
      </c>
      <c r="K33" s="22">
        <v>791</v>
      </c>
      <c r="L33" s="22">
        <v>752</v>
      </c>
      <c r="M33" s="22">
        <v>822</v>
      </c>
      <c r="N33" s="22">
        <v>801</v>
      </c>
      <c r="O33" s="22">
        <v>666</v>
      </c>
      <c r="P33" s="20">
        <f t="shared" si="3"/>
        <v>9012</v>
      </c>
    </row>
    <row r="34" spans="1:16" ht="15" customHeight="1">
      <c r="A34" s="37">
        <v>15</v>
      </c>
      <c r="B34" s="38" t="s">
        <v>43</v>
      </c>
      <c r="C34" s="39"/>
      <c r="D34" s="36">
        <v>20860</v>
      </c>
      <c r="E34" s="36">
        <v>19876</v>
      </c>
      <c r="F34" s="36">
        <v>22355</v>
      </c>
      <c r="G34" s="36">
        <v>24209</v>
      </c>
      <c r="H34" s="36">
        <v>20812</v>
      </c>
      <c r="I34" s="36">
        <v>15681</v>
      </c>
      <c r="J34" s="36">
        <v>20792</v>
      </c>
      <c r="K34" s="36">
        <v>20558</v>
      </c>
      <c r="L34" s="36">
        <v>19911</v>
      </c>
      <c r="M34" s="36">
        <v>23496</v>
      </c>
      <c r="N34" s="36">
        <v>23651</v>
      </c>
      <c r="O34" s="36">
        <v>21973</v>
      </c>
      <c r="P34" s="40">
        <f t="shared" si="3"/>
        <v>254174</v>
      </c>
    </row>
    <row r="35" spans="1:16" ht="15" customHeight="1">
      <c r="A35" s="22">
        <v>16</v>
      </c>
      <c r="B35" s="21" t="s">
        <v>44</v>
      </c>
      <c r="C35" s="21"/>
      <c r="D35" s="22">
        <v>1425</v>
      </c>
      <c r="E35" s="22">
        <v>1449</v>
      </c>
      <c r="F35" s="22">
        <v>1477</v>
      </c>
      <c r="G35" s="22">
        <v>1338</v>
      </c>
      <c r="H35" s="22">
        <v>1439</v>
      </c>
      <c r="I35" s="22">
        <v>1338</v>
      </c>
      <c r="J35" s="22">
        <v>1491</v>
      </c>
      <c r="K35" s="22">
        <v>1513</v>
      </c>
      <c r="L35" s="22">
        <v>1355</v>
      </c>
      <c r="M35" s="22">
        <v>1744</v>
      </c>
      <c r="N35" s="22">
        <v>1664</v>
      </c>
      <c r="O35" s="22">
        <v>1637</v>
      </c>
      <c r="P35" s="20">
        <f t="shared" si="3"/>
        <v>17870</v>
      </c>
    </row>
    <row r="36" spans="1:16" ht="15" customHeight="1">
      <c r="A36" s="22">
        <v>17</v>
      </c>
      <c r="B36" s="41" t="s">
        <v>45</v>
      </c>
      <c r="C36" s="42" t="s">
        <v>46</v>
      </c>
      <c r="D36" s="43">
        <v>73.400000000000006</v>
      </c>
      <c r="E36" s="43">
        <v>73.8</v>
      </c>
      <c r="F36" s="43">
        <v>75.2</v>
      </c>
      <c r="G36" s="43">
        <v>75.7</v>
      </c>
      <c r="H36" s="43">
        <v>76.5</v>
      </c>
      <c r="I36" s="43">
        <v>56.3</v>
      </c>
      <c r="J36" s="43">
        <v>70.89</v>
      </c>
      <c r="K36" s="43">
        <v>70.62</v>
      </c>
      <c r="L36" s="43">
        <v>69.33</v>
      </c>
      <c r="M36" s="43">
        <v>75.75</v>
      </c>
      <c r="N36" s="43">
        <v>76.91</v>
      </c>
      <c r="O36" s="43">
        <v>69.23</v>
      </c>
      <c r="P36" s="44">
        <f>(D36+E36+F36+G36+H36+I36+J36+K36+L36+M36+N36+O36)/12</f>
        <v>71.969166666666666</v>
      </c>
    </row>
    <row r="37" spans="1:16" ht="15" customHeight="1">
      <c r="A37" s="22">
        <v>18</v>
      </c>
      <c r="B37" s="41" t="s">
        <v>47</v>
      </c>
      <c r="C37" s="42" t="s">
        <v>48</v>
      </c>
      <c r="D37" s="43">
        <v>4.3600000000000003</v>
      </c>
      <c r="E37" s="43">
        <v>4.4400000000000004</v>
      </c>
      <c r="F37" s="43">
        <v>4.42</v>
      </c>
      <c r="G37" s="43">
        <v>4.45</v>
      </c>
      <c r="H37" s="43">
        <v>4.63</v>
      </c>
      <c r="I37" s="43">
        <v>4.37</v>
      </c>
      <c r="J37" s="43">
        <v>4.41</v>
      </c>
      <c r="K37" s="43">
        <v>4.46</v>
      </c>
      <c r="L37" s="43">
        <v>4.38</v>
      </c>
      <c r="M37" s="43">
        <v>4.37</v>
      </c>
      <c r="N37" s="43">
        <v>4.5999999999999996</v>
      </c>
      <c r="O37" s="43">
        <v>4.43</v>
      </c>
      <c r="P37" s="44">
        <f>(D37+E37+F37+G37+H37+I37+J37+K37+L37+M37+N37+O37)/12</f>
        <v>4.4433333333333334</v>
      </c>
    </row>
    <row r="38" spans="1:16" ht="15" customHeight="1">
      <c r="A38" s="22">
        <v>19</v>
      </c>
      <c r="B38" s="41" t="s">
        <v>49</v>
      </c>
      <c r="C38" s="42" t="s">
        <v>48</v>
      </c>
      <c r="D38" s="43">
        <v>1.47</v>
      </c>
      <c r="E38" s="43">
        <v>1.42</v>
      </c>
      <c r="F38" s="43">
        <v>1.36</v>
      </c>
      <c r="G38" s="43">
        <v>1.3</v>
      </c>
      <c r="H38" s="43">
        <v>1.28</v>
      </c>
      <c r="I38" s="43">
        <v>2.94</v>
      </c>
      <c r="J38" s="43">
        <v>1.64</v>
      </c>
      <c r="K38" s="43">
        <v>1.67</v>
      </c>
      <c r="L38" s="43">
        <v>1.76</v>
      </c>
      <c r="M38" s="43">
        <v>1.29</v>
      </c>
      <c r="N38" s="43">
        <v>1.1399999999999999</v>
      </c>
      <c r="O38" s="43">
        <v>1.67</v>
      </c>
      <c r="P38" s="44">
        <f>(D38+E38+F38+G38+H38+I38+J38+K38+L38+M38+N38+O38)/12</f>
        <v>1.5783333333333331</v>
      </c>
    </row>
    <row r="39" spans="1:16" ht="15" customHeight="1">
      <c r="A39" s="22">
        <v>20</v>
      </c>
      <c r="B39" s="41" t="s">
        <v>50</v>
      </c>
      <c r="C39" s="42" t="s">
        <v>51</v>
      </c>
      <c r="D39" s="43">
        <v>5.59</v>
      </c>
      <c r="E39" s="43">
        <v>5.17</v>
      </c>
      <c r="F39" s="43">
        <v>5.66</v>
      </c>
      <c r="G39" s="43">
        <v>5.6</v>
      </c>
      <c r="H39" s="43">
        <v>5.68</v>
      </c>
      <c r="I39" s="43">
        <v>4.47</v>
      </c>
      <c r="J39" s="43">
        <v>5.51</v>
      </c>
      <c r="K39" s="43">
        <v>5.47</v>
      </c>
      <c r="L39" s="43">
        <v>5.24</v>
      </c>
      <c r="M39" s="43">
        <v>5.82</v>
      </c>
      <c r="N39" s="43">
        <v>6.08</v>
      </c>
      <c r="O39" s="43">
        <v>5.71</v>
      </c>
      <c r="P39" s="44">
        <f>(D39+E39+F39+G39+H39+I39+J39+K39+L39+M39+N39+O39)</f>
        <v>66</v>
      </c>
    </row>
    <row r="40" spans="1:16" ht="15" customHeight="1">
      <c r="A40" s="22">
        <v>21</v>
      </c>
      <c r="B40" s="41" t="s">
        <v>52</v>
      </c>
      <c r="C40" s="42" t="s">
        <v>53</v>
      </c>
      <c r="D40" s="43">
        <v>25.1</v>
      </c>
      <c r="E40" s="43">
        <v>54.3</v>
      </c>
      <c r="F40" s="43">
        <v>44.3</v>
      </c>
      <c r="G40" s="43">
        <v>43.3</v>
      </c>
      <c r="H40" s="43">
        <v>39.700000000000003</v>
      </c>
      <c r="I40" s="43">
        <v>44.9</v>
      </c>
      <c r="J40" s="43">
        <v>43.48</v>
      </c>
      <c r="K40" s="43">
        <v>29.19</v>
      </c>
      <c r="L40" s="43">
        <v>41.7</v>
      </c>
      <c r="M40" s="43">
        <v>34.68</v>
      </c>
      <c r="N40" s="43">
        <v>33.29</v>
      </c>
      <c r="O40" s="43">
        <v>40.520000000000003</v>
      </c>
      <c r="P40" s="44">
        <f>(D40+E40+F40+G40+H40+I40+J40+K40+L40+M40+N40+O40)/12</f>
        <v>39.538333333333334</v>
      </c>
    </row>
    <row r="41" spans="1:16" ht="15" customHeight="1">
      <c r="A41" s="45">
        <v>22</v>
      </c>
      <c r="B41" s="46" t="s">
        <v>54</v>
      </c>
      <c r="C41" s="47" t="s">
        <v>53</v>
      </c>
      <c r="D41" s="48">
        <v>11.4</v>
      </c>
      <c r="E41" s="48">
        <v>33.700000000000003</v>
      </c>
      <c r="F41" s="48">
        <v>22.5</v>
      </c>
      <c r="G41" s="48">
        <v>20.5</v>
      </c>
      <c r="H41" s="48">
        <v>24.7</v>
      </c>
      <c r="I41" s="48">
        <v>22.5</v>
      </c>
      <c r="J41" s="48">
        <v>25.17</v>
      </c>
      <c r="K41" s="48">
        <v>21.51</v>
      </c>
      <c r="L41" s="48">
        <v>20.05</v>
      </c>
      <c r="M41" s="48">
        <v>15.17</v>
      </c>
      <c r="N41" s="48">
        <v>13.59</v>
      </c>
      <c r="O41" s="48">
        <v>18.809999999999999</v>
      </c>
      <c r="P41" s="49">
        <f>(D41+E41+F41+G41+H41+I41+J41+K41+L41+M41+N41+O41)/12</f>
        <v>20.8</v>
      </c>
    </row>
    <row r="42" spans="1:16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2" hidden="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50">
        <f>13630+995+783</f>
        <v>15408</v>
      </c>
      <c r="N43" s="3"/>
      <c r="O43" s="3"/>
      <c r="P43" s="3"/>
    </row>
    <row r="44" spans="1:16" ht="15" hidden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1" t="s">
        <v>55</v>
      </c>
      <c r="O44" s="51"/>
      <c r="P44" s="51"/>
    </row>
    <row r="45" spans="1:16" ht="15" hidden="1">
      <c r="A45" s="3"/>
      <c r="B45" s="3"/>
      <c r="C45" s="3"/>
      <c r="D45" s="3"/>
      <c r="E45" s="3"/>
      <c r="F45" s="3"/>
      <c r="G45" s="3"/>
      <c r="H45" s="3"/>
      <c r="I45" s="3">
        <f>SUM(D33:I33)</f>
        <v>4366</v>
      </c>
      <c r="J45" s="3"/>
      <c r="K45" s="3"/>
      <c r="L45" s="3"/>
      <c r="M45" s="3"/>
      <c r="N45" s="51"/>
      <c r="O45" s="51"/>
      <c r="P45" s="51"/>
    </row>
    <row r="46" spans="1:16" ht="15" hidden="1">
      <c r="A46" s="3"/>
      <c r="B46" s="3"/>
      <c r="C46" s="3"/>
      <c r="D46" s="3"/>
      <c r="E46" s="3"/>
      <c r="F46" s="3"/>
      <c r="G46" s="3"/>
      <c r="H46" s="3"/>
      <c r="I46" s="52">
        <f>SUM(D34:I34)</f>
        <v>123793</v>
      </c>
      <c r="J46" s="3"/>
      <c r="K46" s="3"/>
      <c r="L46" s="3"/>
      <c r="M46" s="3"/>
      <c r="N46" s="51" t="s">
        <v>56</v>
      </c>
      <c r="O46" s="51"/>
      <c r="P46" s="51"/>
    </row>
    <row r="47" spans="1:16" ht="15" hidden="1">
      <c r="A47" s="3"/>
      <c r="B47" s="3"/>
      <c r="C47" s="3"/>
      <c r="D47" s="3"/>
      <c r="E47" s="3"/>
      <c r="F47" s="3"/>
      <c r="G47" s="3"/>
      <c r="H47" s="3"/>
      <c r="I47" s="3">
        <f>SUM(D32:I32)</f>
        <v>2257</v>
      </c>
      <c r="J47" s="3"/>
      <c r="K47" s="3"/>
      <c r="L47" s="3"/>
      <c r="M47" s="3"/>
      <c r="N47" s="51" t="s">
        <v>57</v>
      </c>
      <c r="O47" s="51"/>
      <c r="P47" s="51"/>
    </row>
    <row r="48" spans="1:16" ht="15" hidden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" hidden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" hidden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53" t="s">
        <v>58</v>
      </c>
      <c r="O50" s="53"/>
      <c r="P50" s="53"/>
    </row>
    <row r="51" spans="1:16" ht="15" hidden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51" t="s">
        <v>59</v>
      </c>
      <c r="O51" s="51"/>
      <c r="P51" s="51"/>
    </row>
  </sheetData>
  <mergeCells count="21">
    <mergeCell ref="N47:P47"/>
    <mergeCell ref="N50:P50"/>
    <mergeCell ref="N51:P51"/>
    <mergeCell ref="B32:C32"/>
    <mergeCell ref="B33:C33"/>
    <mergeCell ref="B34:C34"/>
    <mergeCell ref="N44:P44"/>
    <mergeCell ref="N45:P45"/>
    <mergeCell ref="N46:P46"/>
    <mergeCell ref="A23:A24"/>
    <mergeCell ref="B23:B24"/>
    <mergeCell ref="A25:A27"/>
    <mergeCell ref="B25:B27"/>
    <mergeCell ref="A29:A31"/>
    <mergeCell ref="B29:B31"/>
    <mergeCell ref="A1:P1"/>
    <mergeCell ref="B4:C4"/>
    <mergeCell ref="A5:A10"/>
    <mergeCell ref="B5:B10"/>
    <mergeCell ref="A14:A19"/>
    <mergeCell ref="B14:B19"/>
  </mergeCells>
  <pageMargins left="0.82677165354330717" right="0.74803149606299213" top="0.31496062992125984" bottom="0.27559055118110237" header="0.27559055118110237" footer="0.19685039370078741"/>
  <pageSetup paperSize="5" scale="75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tabSelected="1" topLeftCell="C16" workbookViewId="0">
      <selection activeCell="F35" sqref="F35"/>
    </sheetView>
  </sheetViews>
  <sheetFormatPr defaultRowHeight="15"/>
  <cols>
    <col min="1" max="1" width="5" style="55" bestFit="1" customWidth="1"/>
    <col min="2" max="2" width="19.28515625" style="55" customWidth="1"/>
    <col min="3" max="3" width="14" style="55" bestFit="1" customWidth="1"/>
    <col min="4" max="4" width="11.85546875" style="55" bestFit="1" customWidth="1"/>
    <col min="5" max="5" width="13.7109375" style="55" bestFit="1" customWidth="1"/>
    <col min="6" max="6" width="9.7109375" style="55" bestFit="1" customWidth="1"/>
    <col min="7" max="10" width="8.7109375" style="55" bestFit="1" customWidth="1"/>
    <col min="11" max="11" width="12.7109375" style="55" bestFit="1" customWidth="1"/>
    <col min="12" max="12" width="16.140625" style="55" bestFit="1" customWidth="1"/>
    <col min="13" max="13" width="13.140625" style="55" bestFit="1" customWidth="1"/>
    <col min="14" max="15" width="15.28515625" style="55" bestFit="1" customWidth="1"/>
    <col min="16" max="16" width="12.140625" style="55" bestFit="1" customWidth="1"/>
    <col min="17" max="16384" width="9.140625" style="55"/>
  </cols>
  <sheetData>
    <row r="1" spans="1:16" ht="20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8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</row>
    <row r="3" spans="1:16" ht="15.75">
      <c r="A3" s="58"/>
      <c r="B3" s="58"/>
      <c r="C3" s="58"/>
      <c r="D3" s="59">
        <v>26</v>
      </c>
      <c r="E3" s="59">
        <v>23</v>
      </c>
      <c r="F3" s="59">
        <v>25</v>
      </c>
      <c r="G3" s="59">
        <v>24</v>
      </c>
      <c r="H3" s="59">
        <v>24</v>
      </c>
      <c r="I3" s="59">
        <v>19</v>
      </c>
      <c r="J3" s="59">
        <v>26</v>
      </c>
      <c r="K3" s="60">
        <v>25</v>
      </c>
      <c r="L3" s="59">
        <v>24</v>
      </c>
      <c r="M3" s="59">
        <v>27</v>
      </c>
      <c r="N3" s="59">
        <v>25</v>
      </c>
      <c r="O3" s="59">
        <v>25</v>
      </c>
      <c r="P3" s="61">
        <f>SUM(D3:O3)</f>
        <v>293</v>
      </c>
    </row>
    <row r="4" spans="1:16" ht="15.75">
      <c r="A4" s="62" t="s">
        <v>1</v>
      </c>
      <c r="B4" s="63" t="s">
        <v>2</v>
      </c>
      <c r="C4" s="64"/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5" t="s">
        <v>10</v>
      </c>
      <c r="L4" s="65" t="s">
        <v>11</v>
      </c>
      <c r="M4" s="65" t="s">
        <v>12</v>
      </c>
      <c r="N4" s="65" t="s">
        <v>13</v>
      </c>
      <c r="O4" s="65" t="s">
        <v>14</v>
      </c>
      <c r="P4" s="66" t="s">
        <v>15</v>
      </c>
    </row>
    <row r="5" spans="1:16" ht="15.75">
      <c r="A5" s="67">
        <v>1</v>
      </c>
      <c r="B5" s="68" t="s">
        <v>16</v>
      </c>
      <c r="C5" s="69" t="s">
        <v>17</v>
      </c>
      <c r="D5" s="70">
        <v>1415</v>
      </c>
      <c r="E5" s="70">
        <v>705</v>
      </c>
      <c r="F5" s="70">
        <v>766</v>
      </c>
      <c r="G5" s="70">
        <v>858</v>
      </c>
      <c r="H5" s="70">
        <v>743</v>
      </c>
      <c r="I5" s="70">
        <v>556</v>
      </c>
      <c r="J5" s="70">
        <v>919</v>
      </c>
      <c r="K5" s="70">
        <v>675</v>
      </c>
      <c r="L5" s="70">
        <v>863</v>
      </c>
      <c r="M5" s="70">
        <v>1271</v>
      </c>
      <c r="N5" s="70">
        <v>728</v>
      </c>
      <c r="O5" s="70">
        <v>688</v>
      </c>
      <c r="P5" s="71">
        <f t="shared" ref="P5:P10" si="0">D5+E5+F5+G5+H5+I5+J5+K5+L5+M5+N5+O5</f>
        <v>10187</v>
      </c>
    </row>
    <row r="6" spans="1:16" ht="15.75">
      <c r="A6" s="72"/>
      <c r="B6" s="73"/>
      <c r="C6" s="74" t="s">
        <v>18</v>
      </c>
      <c r="D6" s="75">
        <v>2192</v>
      </c>
      <c r="E6" s="75">
        <v>2034</v>
      </c>
      <c r="F6" s="75">
        <v>2233</v>
      </c>
      <c r="G6" s="75">
        <v>2461</v>
      </c>
      <c r="H6" s="75">
        <v>2362</v>
      </c>
      <c r="I6" s="75">
        <v>1753</v>
      </c>
      <c r="J6" s="75">
        <v>2480</v>
      </c>
      <c r="K6" s="75">
        <v>2312</v>
      </c>
      <c r="L6" s="75">
        <v>2239</v>
      </c>
      <c r="M6" s="75">
        <v>2733</v>
      </c>
      <c r="N6" s="75">
        <v>2333</v>
      </c>
      <c r="O6" s="75">
        <v>2176</v>
      </c>
      <c r="P6" s="76">
        <f t="shared" si="0"/>
        <v>27308</v>
      </c>
    </row>
    <row r="7" spans="1:16" ht="15.75">
      <c r="A7" s="72"/>
      <c r="B7" s="73"/>
      <c r="C7" s="77" t="s">
        <v>19</v>
      </c>
      <c r="D7" s="78">
        <v>3467</v>
      </c>
      <c r="E7" s="78">
        <v>3160</v>
      </c>
      <c r="F7" s="78">
        <v>3476</v>
      </c>
      <c r="G7" s="78">
        <v>3263</v>
      </c>
      <c r="H7" s="78">
        <v>3206</v>
      </c>
      <c r="I7" s="78">
        <v>2168</v>
      </c>
      <c r="J7" s="78">
        <v>3171</v>
      </c>
      <c r="K7" s="78">
        <v>2933</v>
      </c>
      <c r="L7" s="78">
        <v>3033</v>
      </c>
      <c r="M7" s="78">
        <v>3529</v>
      </c>
      <c r="N7" s="78">
        <v>3090</v>
      </c>
      <c r="O7" s="78">
        <v>3055</v>
      </c>
      <c r="P7" s="76">
        <f t="shared" si="0"/>
        <v>37551</v>
      </c>
    </row>
    <row r="8" spans="1:16" ht="15.75">
      <c r="A8" s="72"/>
      <c r="B8" s="73"/>
      <c r="C8" s="77" t="s">
        <v>20</v>
      </c>
      <c r="D8" s="78">
        <v>946</v>
      </c>
      <c r="E8" s="78">
        <v>758</v>
      </c>
      <c r="F8" s="78">
        <v>835</v>
      </c>
      <c r="G8" s="78">
        <v>774</v>
      </c>
      <c r="H8" s="78">
        <v>763</v>
      </c>
      <c r="I8" s="78">
        <v>590</v>
      </c>
      <c r="J8" s="78">
        <v>779</v>
      </c>
      <c r="K8" s="78">
        <v>749</v>
      </c>
      <c r="L8" s="78">
        <v>735</v>
      </c>
      <c r="M8" s="78">
        <v>932</v>
      </c>
      <c r="N8" s="78">
        <v>777</v>
      </c>
      <c r="O8" s="78">
        <v>753</v>
      </c>
      <c r="P8" s="76">
        <f t="shared" si="0"/>
        <v>9391</v>
      </c>
    </row>
    <row r="9" spans="1:16" ht="15.75">
      <c r="A9" s="72"/>
      <c r="B9" s="73"/>
      <c r="C9" s="77" t="s">
        <v>21</v>
      </c>
      <c r="D9" s="78">
        <v>0</v>
      </c>
      <c r="E9" s="78">
        <v>10</v>
      </c>
      <c r="F9" s="78">
        <v>14</v>
      </c>
      <c r="G9" s="78">
        <v>4</v>
      </c>
      <c r="H9" s="78">
        <v>11</v>
      </c>
      <c r="I9" s="78">
        <v>15</v>
      </c>
      <c r="J9" s="78">
        <v>2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6">
        <f t="shared" si="0"/>
        <v>56</v>
      </c>
    </row>
    <row r="10" spans="1:16">
      <c r="A10" s="79"/>
      <c r="B10" s="80"/>
      <c r="C10" s="81" t="s">
        <v>22</v>
      </c>
      <c r="D10" s="82">
        <f>SUM(D5:D9)</f>
        <v>8020</v>
      </c>
      <c r="E10" s="82">
        <f t="shared" ref="E10:O10" si="1">SUM(E5:E9)</f>
        <v>6667</v>
      </c>
      <c r="F10" s="82">
        <f t="shared" si="1"/>
        <v>7324</v>
      </c>
      <c r="G10" s="82">
        <f t="shared" si="1"/>
        <v>7360</v>
      </c>
      <c r="H10" s="82">
        <f t="shared" si="1"/>
        <v>7085</v>
      </c>
      <c r="I10" s="82">
        <f t="shared" si="1"/>
        <v>5082</v>
      </c>
      <c r="J10" s="82">
        <f t="shared" si="1"/>
        <v>7351</v>
      </c>
      <c r="K10" s="82">
        <f t="shared" si="1"/>
        <v>6669</v>
      </c>
      <c r="L10" s="82">
        <f t="shared" si="1"/>
        <v>6870</v>
      </c>
      <c r="M10" s="82">
        <f t="shared" si="1"/>
        <v>8465</v>
      </c>
      <c r="N10" s="82">
        <f t="shared" si="1"/>
        <v>6928</v>
      </c>
      <c r="O10" s="82">
        <f t="shared" si="1"/>
        <v>6672</v>
      </c>
      <c r="P10" s="76">
        <f t="shared" si="0"/>
        <v>84493</v>
      </c>
    </row>
    <row r="11" spans="1:16" ht="15.75">
      <c r="A11" s="83">
        <v>2</v>
      </c>
      <c r="B11" s="77" t="s">
        <v>23</v>
      </c>
      <c r="C11" s="77"/>
      <c r="D11" s="84">
        <f t="shared" ref="D11:P11" si="2">D10/D3</f>
        <v>308.46153846153845</v>
      </c>
      <c r="E11" s="84">
        <f t="shared" si="2"/>
        <v>289.86956521739131</v>
      </c>
      <c r="F11" s="84">
        <f t="shared" si="2"/>
        <v>292.95999999999998</v>
      </c>
      <c r="G11" s="84">
        <f t="shared" si="2"/>
        <v>306.66666666666669</v>
      </c>
      <c r="H11" s="84">
        <f t="shared" si="2"/>
        <v>295.20833333333331</v>
      </c>
      <c r="I11" s="84">
        <f t="shared" si="2"/>
        <v>267.4736842105263</v>
      </c>
      <c r="J11" s="84">
        <f t="shared" si="2"/>
        <v>282.73076923076923</v>
      </c>
      <c r="K11" s="84">
        <f t="shared" si="2"/>
        <v>266.76</v>
      </c>
      <c r="L11" s="84">
        <f t="shared" si="2"/>
        <v>286.25</v>
      </c>
      <c r="M11" s="84">
        <f t="shared" si="2"/>
        <v>313.51851851851853</v>
      </c>
      <c r="N11" s="84">
        <f t="shared" si="2"/>
        <v>277.12</v>
      </c>
      <c r="O11" s="84">
        <f t="shared" si="2"/>
        <v>266.88</v>
      </c>
      <c r="P11" s="84">
        <f t="shared" si="2"/>
        <v>288.37201365187713</v>
      </c>
    </row>
    <row r="12" spans="1:16" ht="15.75">
      <c r="A12" s="83">
        <v>3</v>
      </c>
      <c r="B12" s="77" t="s">
        <v>24</v>
      </c>
      <c r="C12" s="77"/>
      <c r="D12" s="78">
        <v>1426</v>
      </c>
      <c r="E12" s="78">
        <v>1144</v>
      </c>
      <c r="F12" s="78">
        <v>1417</v>
      </c>
      <c r="G12" s="78">
        <v>1350</v>
      </c>
      <c r="H12" s="78">
        <v>1315</v>
      </c>
      <c r="I12" s="78">
        <v>1092</v>
      </c>
      <c r="J12" s="78">
        <v>1387</v>
      </c>
      <c r="K12" s="78">
        <v>1343</v>
      </c>
      <c r="L12" s="78">
        <v>1321</v>
      </c>
      <c r="M12" s="78">
        <v>1471</v>
      </c>
      <c r="N12" s="78">
        <v>1305</v>
      </c>
      <c r="O12" s="78">
        <v>1363</v>
      </c>
      <c r="P12" s="76">
        <f t="shared" ref="P12:P35" si="3">D12+E12+F12+G12+H12+I12+J12+K12+L12+M12+N12+O12</f>
        <v>15934</v>
      </c>
    </row>
    <row r="13" spans="1:16" ht="15.75">
      <c r="A13" s="85">
        <v>4</v>
      </c>
      <c r="B13" s="86" t="s">
        <v>25</v>
      </c>
      <c r="C13" s="77"/>
      <c r="D13" s="78">
        <v>1375</v>
      </c>
      <c r="E13" s="78">
        <v>1156</v>
      </c>
      <c r="F13" s="78">
        <v>1446</v>
      </c>
      <c r="G13" s="78">
        <v>1327</v>
      </c>
      <c r="H13" s="78">
        <v>1301</v>
      </c>
      <c r="I13" s="78">
        <v>1079</v>
      </c>
      <c r="J13" s="78">
        <v>1343</v>
      </c>
      <c r="K13" s="78">
        <v>1369</v>
      </c>
      <c r="L13" s="78">
        <v>1271</v>
      </c>
      <c r="M13" s="78">
        <v>1477</v>
      </c>
      <c r="N13" s="78">
        <v>1316</v>
      </c>
      <c r="O13" s="78">
        <v>1356</v>
      </c>
      <c r="P13" s="76">
        <f t="shared" si="3"/>
        <v>15816</v>
      </c>
    </row>
    <row r="14" spans="1:16" ht="15.75">
      <c r="A14" s="87">
        <v>5</v>
      </c>
      <c r="B14" s="88" t="s">
        <v>26</v>
      </c>
      <c r="C14" s="77" t="s">
        <v>17</v>
      </c>
      <c r="D14" s="78">
        <v>346</v>
      </c>
      <c r="E14" s="78">
        <v>229</v>
      </c>
      <c r="F14" s="78">
        <v>281</v>
      </c>
      <c r="G14" s="78">
        <v>248</v>
      </c>
      <c r="H14" s="78">
        <v>246</v>
      </c>
      <c r="I14" s="78">
        <v>240</v>
      </c>
      <c r="J14" s="78">
        <v>272</v>
      </c>
      <c r="K14" s="78">
        <v>270</v>
      </c>
      <c r="L14" s="78">
        <v>250</v>
      </c>
      <c r="M14" s="78">
        <v>292</v>
      </c>
      <c r="N14" s="78">
        <v>262</v>
      </c>
      <c r="O14" s="78">
        <v>296</v>
      </c>
      <c r="P14" s="76">
        <f t="shared" si="3"/>
        <v>3232</v>
      </c>
    </row>
    <row r="15" spans="1:16" ht="15.75">
      <c r="A15" s="72"/>
      <c r="B15" s="73"/>
      <c r="C15" s="74" t="s">
        <v>18</v>
      </c>
      <c r="D15" s="78">
        <v>474</v>
      </c>
      <c r="E15" s="78">
        <v>391</v>
      </c>
      <c r="F15" s="78">
        <v>545</v>
      </c>
      <c r="G15" s="78">
        <v>499</v>
      </c>
      <c r="H15" s="78">
        <v>485</v>
      </c>
      <c r="I15" s="78">
        <v>390</v>
      </c>
      <c r="J15" s="78">
        <v>541</v>
      </c>
      <c r="K15" s="78">
        <v>493</v>
      </c>
      <c r="L15" s="78">
        <v>507</v>
      </c>
      <c r="M15" s="78">
        <v>547</v>
      </c>
      <c r="N15" s="78">
        <v>482</v>
      </c>
      <c r="O15" s="78">
        <v>499</v>
      </c>
      <c r="P15" s="76">
        <f t="shared" si="3"/>
        <v>5853</v>
      </c>
    </row>
    <row r="16" spans="1:16" ht="15.75">
      <c r="A16" s="72"/>
      <c r="B16" s="73"/>
      <c r="C16" s="77" t="s">
        <v>19</v>
      </c>
      <c r="D16" s="78">
        <v>400</v>
      </c>
      <c r="E16" s="78">
        <v>320</v>
      </c>
      <c r="F16" s="78">
        <v>372</v>
      </c>
      <c r="G16" s="78">
        <v>396</v>
      </c>
      <c r="H16" s="78">
        <v>391</v>
      </c>
      <c r="I16" s="78">
        <v>287</v>
      </c>
      <c r="J16" s="78">
        <v>392</v>
      </c>
      <c r="K16" s="78">
        <v>415</v>
      </c>
      <c r="L16" s="78">
        <v>363</v>
      </c>
      <c r="M16" s="78">
        <v>433</v>
      </c>
      <c r="N16" s="78">
        <v>394</v>
      </c>
      <c r="O16" s="78">
        <v>394</v>
      </c>
      <c r="P16" s="76">
        <f t="shared" si="3"/>
        <v>4557</v>
      </c>
    </row>
    <row r="17" spans="1:16" ht="15.75">
      <c r="A17" s="72"/>
      <c r="B17" s="73"/>
      <c r="C17" s="77" t="s">
        <v>20</v>
      </c>
      <c r="D17" s="78">
        <v>168</v>
      </c>
      <c r="E17" s="78">
        <v>148</v>
      </c>
      <c r="F17" s="78">
        <v>160</v>
      </c>
      <c r="G17" s="78">
        <v>138</v>
      </c>
      <c r="H17" s="78">
        <v>118</v>
      </c>
      <c r="I17" s="78">
        <v>119</v>
      </c>
      <c r="J17" s="78">
        <v>189</v>
      </c>
      <c r="K17" s="78">
        <v>183</v>
      </c>
      <c r="L17" s="78">
        <v>208</v>
      </c>
      <c r="M17" s="78">
        <v>229</v>
      </c>
      <c r="N17" s="78">
        <v>192</v>
      </c>
      <c r="O17" s="78">
        <v>188</v>
      </c>
      <c r="P17" s="76">
        <f t="shared" si="3"/>
        <v>2040</v>
      </c>
    </row>
    <row r="18" spans="1:16" ht="15.75">
      <c r="A18" s="72"/>
      <c r="B18" s="73"/>
      <c r="C18" s="77" t="s">
        <v>21</v>
      </c>
      <c r="D18" s="89">
        <v>35</v>
      </c>
      <c r="E18" s="89">
        <v>68</v>
      </c>
      <c r="F18" s="89">
        <v>86</v>
      </c>
      <c r="G18" s="89">
        <v>70</v>
      </c>
      <c r="H18" s="89">
        <v>76</v>
      </c>
      <c r="I18" s="78">
        <v>76</v>
      </c>
      <c r="J18" s="89">
        <v>2</v>
      </c>
      <c r="K18" s="89">
        <v>3</v>
      </c>
      <c r="L18" s="89">
        <v>0</v>
      </c>
      <c r="M18" s="78">
        <v>1</v>
      </c>
      <c r="N18" s="89">
        <v>0</v>
      </c>
      <c r="O18" s="78">
        <v>0</v>
      </c>
      <c r="P18" s="76">
        <f t="shared" si="3"/>
        <v>417</v>
      </c>
    </row>
    <row r="19" spans="1:16">
      <c r="A19" s="79"/>
      <c r="B19" s="80"/>
      <c r="C19" s="81" t="s">
        <v>22</v>
      </c>
      <c r="D19" s="82">
        <f>D14+D15+D16+D17+D18</f>
        <v>1423</v>
      </c>
      <c r="E19" s="82">
        <f t="shared" ref="E19:O19" si="4">E14+E15+E16+E17+E18</f>
        <v>1156</v>
      </c>
      <c r="F19" s="82">
        <f t="shared" si="4"/>
        <v>1444</v>
      </c>
      <c r="G19" s="82">
        <f t="shared" si="4"/>
        <v>1351</v>
      </c>
      <c r="H19" s="82">
        <f t="shared" si="4"/>
        <v>1316</v>
      </c>
      <c r="I19" s="82">
        <f t="shared" si="4"/>
        <v>1112</v>
      </c>
      <c r="J19" s="82">
        <f t="shared" si="4"/>
        <v>1396</v>
      </c>
      <c r="K19" s="82">
        <f t="shared" si="4"/>
        <v>1364</v>
      </c>
      <c r="L19" s="82">
        <f t="shared" si="4"/>
        <v>1328</v>
      </c>
      <c r="M19" s="82">
        <f t="shared" si="4"/>
        <v>1502</v>
      </c>
      <c r="N19" s="82">
        <f t="shared" si="4"/>
        <v>1330</v>
      </c>
      <c r="O19" s="82">
        <f t="shared" si="4"/>
        <v>1377</v>
      </c>
      <c r="P19" s="76">
        <f t="shared" si="3"/>
        <v>16099</v>
      </c>
    </row>
    <row r="20" spans="1:16" ht="15.75">
      <c r="A20" s="83">
        <v>6</v>
      </c>
      <c r="B20" s="77" t="s">
        <v>27</v>
      </c>
      <c r="C20" s="77"/>
      <c r="D20" s="78">
        <v>5400</v>
      </c>
      <c r="E20" s="78">
        <v>4807</v>
      </c>
      <c r="F20" s="78">
        <v>5791</v>
      </c>
      <c r="G20" s="78">
        <v>5223</v>
      </c>
      <c r="H20" s="78">
        <v>5008</v>
      </c>
      <c r="I20" s="78">
        <v>4128</v>
      </c>
      <c r="J20" s="78">
        <v>5257</v>
      </c>
      <c r="K20" s="78">
        <v>5236</v>
      </c>
      <c r="L20" s="78">
        <v>5267</v>
      </c>
      <c r="M20" s="78">
        <v>5587</v>
      </c>
      <c r="N20" s="78">
        <v>5382</v>
      </c>
      <c r="O20" s="78">
        <v>5389</v>
      </c>
      <c r="P20" s="76">
        <f t="shared" si="3"/>
        <v>62475</v>
      </c>
    </row>
    <row r="21" spans="1:16" ht="15.75">
      <c r="A21" s="83">
        <v>7</v>
      </c>
      <c r="B21" s="77" t="s">
        <v>28</v>
      </c>
      <c r="C21" s="77"/>
      <c r="D21" s="90">
        <f>D20/31</f>
        <v>174.19354838709677</v>
      </c>
      <c r="E21" s="90">
        <f>E20/28</f>
        <v>171.67857142857142</v>
      </c>
      <c r="F21" s="90">
        <f>F20/31</f>
        <v>186.80645161290323</v>
      </c>
      <c r="G21" s="90">
        <f>G20/30</f>
        <v>174.1</v>
      </c>
      <c r="H21" s="90">
        <f>H20/31</f>
        <v>161.54838709677421</v>
      </c>
      <c r="I21" s="90">
        <f>I20/30</f>
        <v>137.6</v>
      </c>
      <c r="J21" s="90">
        <f>J20/31</f>
        <v>169.58064516129033</v>
      </c>
      <c r="K21" s="90">
        <f>K20/31</f>
        <v>168.90322580645162</v>
      </c>
      <c r="L21" s="90">
        <f>L20/30</f>
        <v>175.56666666666666</v>
      </c>
      <c r="M21" s="90">
        <f>M20/31</f>
        <v>180.2258064516129</v>
      </c>
      <c r="N21" s="91">
        <f>N20/30</f>
        <v>179.4</v>
      </c>
      <c r="O21" s="91">
        <f>O20/31</f>
        <v>173.83870967741936</v>
      </c>
      <c r="P21" s="91">
        <f>P20/365</f>
        <v>171.16438356164383</v>
      </c>
    </row>
    <row r="22" spans="1:16" ht="15.75">
      <c r="A22" s="83">
        <v>8</v>
      </c>
      <c r="B22" s="77" t="s">
        <v>29</v>
      </c>
      <c r="C22" s="77"/>
      <c r="D22" s="92">
        <v>5958</v>
      </c>
      <c r="E22" s="92">
        <v>5553</v>
      </c>
      <c r="F22" s="92">
        <v>6692</v>
      </c>
      <c r="G22" s="92">
        <v>5825</v>
      </c>
      <c r="H22" s="92">
        <v>5818</v>
      </c>
      <c r="I22" s="92">
        <v>4551</v>
      </c>
      <c r="J22" s="92">
        <v>5950</v>
      </c>
      <c r="K22" s="92">
        <v>6269</v>
      </c>
      <c r="L22" s="92">
        <v>5712</v>
      </c>
      <c r="M22" s="92">
        <v>6694</v>
      </c>
      <c r="N22" s="92">
        <v>6145</v>
      </c>
      <c r="O22" s="92">
        <v>6321</v>
      </c>
      <c r="P22" s="76">
        <f>D22+E22+F22+G22+H22+I22+J22+K22+L22+M22+N22+O22</f>
        <v>71488</v>
      </c>
    </row>
    <row r="23" spans="1:16" ht="15.75">
      <c r="A23" s="87">
        <v>9</v>
      </c>
      <c r="B23" s="88" t="s">
        <v>30</v>
      </c>
      <c r="C23" s="77" t="s">
        <v>31</v>
      </c>
      <c r="D23" s="78">
        <v>18</v>
      </c>
      <c r="E23" s="78">
        <v>16</v>
      </c>
      <c r="F23" s="78">
        <v>24</v>
      </c>
      <c r="G23" s="78">
        <v>20</v>
      </c>
      <c r="H23" s="78">
        <v>24</v>
      </c>
      <c r="I23" s="78">
        <v>17</v>
      </c>
      <c r="J23" s="78">
        <v>17</v>
      </c>
      <c r="K23" s="78">
        <v>30</v>
      </c>
      <c r="L23" s="78">
        <v>28</v>
      </c>
      <c r="M23" s="78">
        <v>20</v>
      </c>
      <c r="N23" s="78">
        <v>22</v>
      </c>
      <c r="O23" s="78">
        <v>20</v>
      </c>
      <c r="P23" s="76">
        <f t="shared" si="3"/>
        <v>256</v>
      </c>
    </row>
    <row r="24" spans="1:16" ht="15.75">
      <c r="A24" s="79"/>
      <c r="B24" s="80"/>
      <c r="C24" s="77" t="s">
        <v>32</v>
      </c>
      <c r="D24" s="78">
        <v>33</v>
      </c>
      <c r="E24" s="78">
        <v>27</v>
      </c>
      <c r="F24" s="78">
        <v>31</v>
      </c>
      <c r="G24" s="78">
        <v>25</v>
      </c>
      <c r="H24" s="78">
        <v>25</v>
      </c>
      <c r="I24" s="78">
        <v>26</v>
      </c>
      <c r="J24" s="78">
        <v>30</v>
      </c>
      <c r="K24" s="78">
        <v>29</v>
      </c>
      <c r="L24" s="78">
        <v>19</v>
      </c>
      <c r="M24" s="78">
        <v>40</v>
      </c>
      <c r="N24" s="78">
        <v>31</v>
      </c>
      <c r="O24" s="78">
        <v>25</v>
      </c>
      <c r="P24" s="76">
        <f t="shared" si="3"/>
        <v>341</v>
      </c>
    </row>
    <row r="25" spans="1:16" ht="15.75">
      <c r="A25" s="87">
        <v>10</v>
      </c>
      <c r="B25" s="88" t="s">
        <v>33</v>
      </c>
      <c r="C25" s="77" t="s">
        <v>34</v>
      </c>
      <c r="D25" s="78">
        <v>95</v>
      </c>
      <c r="E25" s="78">
        <v>84</v>
      </c>
      <c r="F25" s="78">
        <v>102</v>
      </c>
      <c r="G25" s="78">
        <v>96</v>
      </c>
      <c r="H25" s="78">
        <v>103</v>
      </c>
      <c r="I25" s="78">
        <v>82</v>
      </c>
      <c r="J25" s="78">
        <v>94</v>
      </c>
      <c r="K25" s="93">
        <v>104</v>
      </c>
      <c r="L25" s="78">
        <v>87</v>
      </c>
      <c r="M25" s="78">
        <v>98</v>
      </c>
      <c r="N25" s="78">
        <v>102</v>
      </c>
      <c r="O25" s="78">
        <v>101</v>
      </c>
      <c r="P25" s="76">
        <f t="shared" si="3"/>
        <v>1148</v>
      </c>
    </row>
    <row r="26" spans="1:16" ht="15.75">
      <c r="A26" s="72"/>
      <c r="B26" s="73"/>
      <c r="C26" s="77" t="s">
        <v>35</v>
      </c>
      <c r="D26" s="78">
        <v>53</v>
      </c>
      <c r="E26" s="78">
        <v>46</v>
      </c>
      <c r="F26" s="78">
        <v>50</v>
      </c>
      <c r="G26" s="78">
        <v>62</v>
      </c>
      <c r="H26" s="78">
        <v>53</v>
      </c>
      <c r="I26" s="78">
        <v>47</v>
      </c>
      <c r="J26" s="78">
        <v>28</v>
      </c>
      <c r="K26" s="93">
        <v>25</v>
      </c>
      <c r="L26" s="78">
        <v>16</v>
      </c>
      <c r="M26" s="78">
        <v>39</v>
      </c>
      <c r="N26" s="78">
        <v>25</v>
      </c>
      <c r="O26" s="78">
        <v>36</v>
      </c>
      <c r="P26" s="76">
        <f t="shared" si="3"/>
        <v>480</v>
      </c>
    </row>
    <row r="27" spans="1:16" ht="15.75">
      <c r="A27" s="79"/>
      <c r="B27" s="80"/>
      <c r="C27" s="77" t="s">
        <v>36</v>
      </c>
      <c r="D27" s="78">
        <v>5</v>
      </c>
      <c r="E27" s="78">
        <v>2</v>
      </c>
      <c r="F27" s="78">
        <v>5</v>
      </c>
      <c r="G27" s="78">
        <v>1</v>
      </c>
      <c r="H27" s="78">
        <v>5</v>
      </c>
      <c r="I27" s="78">
        <v>6</v>
      </c>
      <c r="J27" s="78">
        <v>4</v>
      </c>
      <c r="K27" s="93">
        <v>2</v>
      </c>
      <c r="L27" s="78">
        <v>1</v>
      </c>
      <c r="M27" s="78">
        <v>3</v>
      </c>
      <c r="N27" s="78">
        <v>2</v>
      </c>
      <c r="O27" s="78">
        <v>2</v>
      </c>
      <c r="P27" s="76">
        <f t="shared" si="3"/>
        <v>38</v>
      </c>
    </row>
    <row r="28" spans="1:16" ht="15.75">
      <c r="A28" s="83">
        <v>11</v>
      </c>
      <c r="B28" s="77" t="s">
        <v>37</v>
      </c>
      <c r="C28" s="77"/>
      <c r="D28" s="78">
        <v>7</v>
      </c>
      <c r="E28" s="78">
        <v>3</v>
      </c>
      <c r="F28" s="78">
        <v>0</v>
      </c>
      <c r="G28" s="78">
        <v>6</v>
      </c>
      <c r="H28" s="78">
        <v>4</v>
      </c>
      <c r="I28" s="78">
        <v>3</v>
      </c>
      <c r="J28" s="78">
        <v>6</v>
      </c>
      <c r="K28" s="78">
        <v>8</v>
      </c>
      <c r="L28" s="78">
        <v>5</v>
      </c>
      <c r="M28" s="78">
        <v>7</v>
      </c>
      <c r="N28" s="78">
        <v>8</v>
      </c>
      <c r="O28" s="78">
        <v>3</v>
      </c>
      <c r="P28" s="76">
        <f t="shared" si="3"/>
        <v>60</v>
      </c>
    </row>
    <row r="29" spans="1:16" ht="15.75">
      <c r="A29" s="87">
        <v>12</v>
      </c>
      <c r="B29" s="88" t="s">
        <v>38</v>
      </c>
      <c r="C29" s="77" t="s">
        <v>17</v>
      </c>
      <c r="D29" s="78">
        <v>240</v>
      </c>
      <c r="E29" s="78">
        <v>183</v>
      </c>
      <c r="F29" s="78">
        <v>244</v>
      </c>
      <c r="G29" s="78">
        <v>197</v>
      </c>
      <c r="H29" s="78">
        <v>271</v>
      </c>
      <c r="I29" s="78">
        <v>188</v>
      </c>
      <c r="J29" s="78">
        <v>339</v>
      </c>
      <c r="K29" s="78">
        <v>287</v>
      </c>
      <c r="L29" s="78">
        <v>253</v>
      </c>
      <c r="M29" s="78">
        <v>308</v>
      </c>
      <c r="N29" s="78">
        <v>261</v>
      </c>
      <c r="O29" s="78">
        <v>238</v>
      </c>
      <c r="P29" s="76">
        <f>SUM(D29:O29)</f>
        <v>3009</v>
      </c>
    </row>
    <row r="30" spans="1:16" ht="15.75">
      <c r="A30" s="72"/>
      <c r="B30" s="73"/>
      <c r="C30" s="77" t="s">
        <v>39</v>
      </c>
      <c r="D30" s="78">
        <v>113</v>
      </c>
      <c r="E30" s="78">
        <v>103</v>
      </c>
      <c r="F30" s="78">
        <v>117</v>
      </c>
      <c r="G30" s="78">
        <v>128</v>
      </c>
      <c r="H30" s="78">
        <v>113</v>
      </c>
      <c r="I30" s="78">
        <v>109</v>
      </c>
      <c r="J30" s="78">
        <v>116</v>
      </c>
      <c r="K30" s="78">
        <v>136</v>
      </c>
      <c r="L30" s="78">
        <v>122</v>
      </c>
      <c r="M30" s="78">
        <v>139</v>
      </c>
      <c r="N30" s="78">
        <v>130</v>
      </c>
      <c r="O30" s="78">
        <v>139</v>
      </c>
      <c r="P30" s="76">
        <f t="shared" si="3"/>
        <v>1465</v>
      </c>
    </row>
    <row r="31" spans="1:16" ht="15.75">
      <c r="A31" s="79"/>
      <c r="B31" s="80"/>
      <c r="C31" s="77" t="s">
        <v>40</v>
      </c>
      <c r="D31" s="78">
        <v>14</v>
      </c>
      <c r="E31" s="78">
        <v>8</v>
      </c>
      <c r="F31" s="78">
        <v>14</v>
      </c>
      <c r="G31" s="78">
        <v>10</v>
      </c>
      <c r="H31" s="78">
        <v>19</v>
      </c>
      <c r="I31" s="78">
        <v>9</v>
      </c>
      <c r="J31" s="78">
        <v>0</v>
      </c>
      <c r="K31" s="78">
        <v>0</v>
      </c>
      <c r="L31" s="78">
        <v>0</v>
      </c>
      <c r="M31" s="78">
        <v>15</v>
      </c>
      <c r="N31" s="78">
        <v>28</v>
      </c>
      <c r="O31" s="78">
        <v>23</v>
      </c>
      <c r="P31" s="76">
        <f t="shared" si="3"/>
        <v>140</v>
      </c>
    </row>
    <row r="32" spans="1:16">
      <c r="A32" s="94">
        <v>13</v>
      </c>
      <c r="B32" s="95" t="s">
        <v>41</v>
      </c>
      <c r="C32" s="96"/>
      <c r="D32" s="78">
        <v>373</v>
      </c>
      <c r="E32" s="78">
        <v>349</v>
      </c>
      <c r="F32" s="78">
        <v>381</v>
      </c>
      <c r="G32" s="78">
        <v>328</v>
      </c>
      <c r="H32" s="78">
        <v>366</v>
      </c>
      <c r="I32" s="78">
        <v>348</v>
      </c>
      <c r="J32" s="78">
        <v>354</v>
      </c>
      <c r="K32" s="78">
        <v>367</v>
      </c>
      <c r="L32" s="78">
        <v>345</v>
      </c>
      <c r="M32" s="78">
        <v>381</v>
      </c>
      <c r="N32" s="78">
        <v>364</v>
      </c>
      <c r="O32" s="78">
        <v>411</v>
      </c>
      <c r="P32" s="76">
        <f t="shared" si="3"/>
        <v>4367</v>
      </c>
    </row>
    <row r="33" spans="1:16">
      <c r="A33" s="94">
        <v>14</v>
      </c>
      <c r="B33" s="95" t="s">
        <v>42</v>
      </c>
      <c r="C33" s="96"/>
      <c r="D33" s="78">
        <v>1172</v>
      </c>
      <c r="E33" s="78">
        <v>771</v>
      </c>
      <c r="F33" s="78">
        <v>879</v>
      </c>
      <c r="G33" s="78">
        <v>872</v>
      </c>
      <c r="H33" s="78">
        <v>840</v>
      </c>
      <c r="I33" s="78">
        <v>656</v>
      </c>
      <c r="J33" s="78">
        <v>983</v>
      </c>
      <c r="K33" s="78">
        <v>958</v>
      </c>
      <c r="L33" s="78">
        <v>930</v>
      </c>
      <c r="M33" s="78">
        <v>1322</v>
      </c>
      <c r="N33" s="78">
        <v>975</v>
      </c>
      <c r="O33" s="78">
        <v>893</v>
      </c>
      <c r="P33" s="76">
        <f t="shared" si="3"/>
        <v>11251</v>
      </c>
    </row>
    <row r="34" spans="1:16">
      <c r="A34" s="94">
        <v>15</v>
      </c>
      <c r="B34" s="95" t="s">
        <v>43</v>
      </c>
      <c r="C34" s="96"/>
      <c r="D34" s="92">
        <v>24421</v>
      </c>
      <c r="E34" s="92">
        <v>21024</v>
      </c>
      <c r="F34" s="92">
        <v>24634</v>
      </c>
      <c r="G34" s="92">
        <v>22221</v>
      </c>
      <c r="H34" s="92">
        <v>21661</v>
      </c>
      <c r="I34" s="92">
        <v>18275</v>
      </c>
      <c r="J34" s="92">
        <v>22507</v>
      </c>
      <c r="K34" s="92">
        <v>22655</v>
      </c>
      <c r="L34" s="92">
        <v>22205</v>
      </c>
      <c r="M34" s="92">
        <v>25058</v>
      </c>
      <c r="N34" s="92">
        <v>21980</v>
      </c>
      <c r="O34" s="92">
        <v>23205</v>
      </c>
      <c r="P34" s="97">
        <f t="shared" si="3"/>
        <v>269846</v>
      </c>
    </row>
    <row r="35" spans="1:16" ht="15.75">
      <c r="A35" s="83">
        <v>16</v>
      </c>
      <c r="B35" s="77" t="s">
        <v>44</v>
      </c>
      <c r="C35" s="77"/>
      <c r="D35" s="78">
        <v>1547</v>
      </c>
      <c r="E35" s="78">
        <v>1343</v>
      </c>
      <c r="F35" s="78">
        <v>1596</v>
      </c>
      <c r="G35" s="78">
        <v>1492</v>
      </c>
      <c r="H35" s="78">
        <v>1490</v>
      </c>
      <c r="I35" s="78">
        <v>1536</v>
      </c>
      <c r="J35" s="78">
        <v>1538</v>
      </c>
      <c r="K35" s="78">
        <v>1460</v>
      </c>
      <c r="L35" s="78">
        <v>1455</v>
      </c>
      <c r="M35" s="78">
        <v>1478</v>
      </c>
      <c r="N35" s="78">
        <v>1359</v>
      </c>
      <c r="O35" s="78">
        <v>1682</v>
      </c>
      <c r="P35" s="76">
        <f t="shared" si="3"/>
        <v>17976</v>
      </c>
    </row>
    <row r="36" spans="1:16" ht="15.75">
      <c r="A36" s="83">
        <v>17</v>
      </c>
      <c r="B36" s="98" t="s">
        <v>45</v>
      </c>
      <c r="C36" s="99" t="s">
        <v>46</v>
      </c>
      <c r="D36" s="100">
        <v>71.98</v>
      </c>
      <c r="E36" s="100">
        <v>70.94</v>
      </c>
      <c r="F36" s="100">
        <v>77.19</v>
      </c>
      <c r="G36" s="100">
        <v>71.94</v>
      </c>
      <c r="H36" s="100">
        <v>67.03</v>
      </c>
      <c r="I36" s="100">
        <v>57.1</v>
      </c>
      <c r="J36" s="100">
        <v>68.39</v>
      </c>
      <c r="K36" s="100">
        <v>65.213600697471662</v>
      </c>
      <c r="L36" s="100">
        <v>67.790000000000006</v>
      </c>
      <c r="M36" s="100">
        <v>69.585253456221196</v>
      </c>
      <c r="N36" s="100">
        <v>69</v>
      </c>
      <c r="O36" s="100">
        <v>66.861042183622828</v>
      </c>
      <c r="P36" s="101">
        <f>(P20/(260*365))*100</f>
        <v>65.832455216016854</v>
      </c>
    </row>
    <row r="37" spans="1:16" ht="15.75">
      <c r="A37" s="83">
        <v>18</v>
      </c>
      <c r="B37" s="98" t="s">
        <v>47</v>
      </c>
      <c r="C37" s="99" t="s">
        <v>48</v>
      </c>
      <c r="D37" s="100">
        <v>4.33</v>
      </c>
      <c r="E37" s="100">
        <v>4.82</v>
      </c>
      <c r="F37" s="100">
        <v>4.63</v>
      </c>
      <c r="G37" s="100">
        <v>4.3899999999999997</v>
      </c>
      <c r="H37" s="100">
        <v>4.47</v>
      </c>
      <c r="I37" s="100">
        <v>4.22</v>
      </c>
      <c r="J37" s="100">
        <v>4.43</v>
      </c>
      <c r="K37" s="100">
        <v>4.5792549306062815</v>
      </c>
      <c r="L37" s="100">
        <v>4.49</v>
      </c>
      <c r="M37" s="100">
        <v>4.5321597833446177</v>
      </c>
      <c r="N37" s="100">
        <v>4.6694528875379939</v>
      </c>
      <c r="O37" s="100">
        <v>4.6615044247787614</v>
      </c>
      <c r="P37" s="101">
        <f>P22/P13</f>
        <v>4.5199797673242283</v>
      </c>
    </row>
    <row r="38" spans="1:16" ht="15.75">
      <c r="A38" s="83">
        <v>19</v>
      </c>
      <c r="B38" s="98" t="s">
        <v>49</v>
      </c>
      <c r="C38" s="99" t="s">
        <v>48</v>
      </c>
      <c r="D38" s="100">
        <v>1.53</v>
      </c>
      <c r="E38" s="100">
        <v>1.7</v>
      </c>
      <c r="F38" s="100">
        <v>1.18</v>
      </c>
      <c r="G38" s="100">
        <v>1.54</v>
      </c>
      <c r="H38" s="100">
        <v>1.89</v>
      </c>
      <c r="I38" s="100">
        <v>2.87</v>
      </c>
      <c r="J38" s="100">
        <v>1.81</v>
      </c>
      <c r="K38" s="100">
        <v>2.0401753104455809</v>
      </c>
      <c r="L38" s="100">
        <v>1.97</v>
      </c>
      <c r="M38" s="100">
        <v>1.6533513879485444</v>
      </c>
      <c r="N38" s="100">
        <v>1.837386018237082</v>
      </c>
      <c r="O38" s="100">
        <v>1.96976401179941</v>
      </c>
      <c r="P38" s="101">
        <f>((260*365)-P20)/P13</f>
        <v>2.0501390996459281</v>
      </c>
    </row>
    <row r="39" spans="1:16" ht="15.75">
      <c r="A39" s="83">
        <v>20</v>
      </c>
      <c r="B39" s="98" t="s">
        <v>50</v>
      </c>
      <c r="C39" s="99" t="s">
        <v>51</v>
      </c>
      <c r="D39" s="100">
        <v>5.68</v>
      </c>
      <c r="E39" s="100">
        <v>4.78</v>
      </c>
      <c r="F39" s="100">
        <v>5.98</v>
      </c>
      <c r="G39" s="100">
        <v>5.48</v>
      </c>
      <c r="H39" s="100">
        <v>5.4</v>
      </c>
      <c r="I39" s="100">
        <v>4.4800000000000004</v>
      </c>
      <c r="J39" s="100">
        <v>5.57</v>
      </c>
      <c r="K39" s="100">
        <v>5.2857142857142856</v>
      </c>
      <c r="L39" s="100">
        <v>4.91</v>
      </c>
      <c r="M39" s="100">
        <v>5.7027027027027026</v>
      </c>
      <c r="N39" s="100">
        <v>5.0615384615384613</v>
      </c>
      <c r="O39" s="100">
        <v>5.2153846153846155</v>
      </c>
      <c r="P39" s="101">
        <f>P13/260</f>
        <v>60.830769230769228</v>
      </c>
    </row>
    <row r="40" spans="1:16" ht="15.75">
      <c r="A40" s="83">
        <v>21</v>
      </c>
      <c r="B40" s="98" t="s">
        <v>52</v>
      </c>
      <c r="C40" s="99" t="s">
        <v>53</v>
      </c>
      <c r="D40" s="100">
        <v>37.090000000000003</v>
      </c>
      <c r="E40" s="100">
        <v>37.200000000000003</v>
      </c>
      <c r="F40" s="100">
        <v>38.04</v>
      </c>
      <c r="G40" s="100">
        <v>33.909999999999997</v>
      </c>
      <c r="H40" s="100">
        <v>37.659999999999997</v>
      </c>
      <c r="I40" s="100">
        <v>39.85</v>
      </c>
      <c r="J40" s="100">
        <v>35</v>
      </c>
      <c r="K40" s="100">
        <v>43.097151205259316</v>
      </c>
      <c r="L40" s="100">
        <v>36.979999999999997</v>
      </c>
      <c r="M40" s="100">
        <v>40.622884224779959</v>
      </c>
      <c r="N40" s="100">
        <v>40.273556231003042</v>
      </c>
      <c r="O40" s="100">
        <v>33.185840707964601</v>
      </c>
      <c r="P40" s="101">
        <f>((P23+P24)/P13)*1000</f>
        <v>37.746585735963578</v>
      </c>
    </row>
    <row r="41" spans="1:16" ht="15.75">
      <c r="A41" s="102">
        <v>22</v>
      </c>
      <c r="B41" s="103" t="s">
        <v>54</v>
      </c>
      <c r="C41" s="104" t="s">
        <v>53</v>
      </c>
      <c r="D41" s="105">
        <v>24</v>
      </c>
      <c r="E41" s="105">
        <v>23.36</v>
      </c>
      <c r="F41" s="105">
        <v>21.44</v>
      </c>
      <c r="G41" s="105">
        <v>18.84</v>
      </c>
      <c r="H41" s="105">
        <v>19.22</v>
      </c>
      <c r="I41" s="105">
        <v>24.1</v>
      </c>
      <c r="J41" s="105">
        <v>22.34</v>
      </c>
      <c r="K41" s="105">
        <v>21.183345507669831</v>
      </c>
      <c r="L41" s="105">
        <v>14.95</v>
      </c>
      <c r="M41" s="105">
        <v>27.081922816519974</v>
      </c>
      <c r="N41" s="105">
        <v>23.556231003039514</v>
      </c>
      <c r="O41" s="105">
        <v>18.436578171091444</v>
      </c>
      <c r="P41" s="106">
        <f>P24/P13*1000</f>
        <v>21.560445118866969</v>
      </c>
    </row>
    <row r="42" spans="1:16" ht="15.7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107"/>
      <c r="L42" s="58"/>
      <c r="M42" s="58"/>
      <c r="N42" s="58"/>
      <c r="O42" s="58"/>
      <c r="P42" s="58"/>
    </row>
    <row r="43" spans="1:16" ht="0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107"/>
      <c r="L43" s="58"/>
      <c r="M43" s="108"/>
      <c r="N43" s="58"/>
      <c r="O43" s="58"/>
      <c r="P43" s="58"/>
    </row>
    <row r="44" spans="1:16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107"/>
      <c r="L44" s="58"/>
      <c r="M44" s="58"/>
      <c r="N44" s="109" t="s">
        <v>61</v>
      </c>
      <c r="O44" s="109"/>
      <c r="P44" s="109"/>
    </row>
    <row r="45" spans="1:16" ht="0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107"/>
      <c r="L45" s="58"/>
      <c r="M45" s="58"/>
      <c r="N45" s="109"/>
      <c r="O45" s="109"/>
      <c r="P45" s="109"/>
    </row>
    <row r="46" spans="1:1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107"/>
      <c r="L46" s="58"/>
      <c r="M46" s="58"/>
      <c r="N46" s="109" t="s">
        <v>62</v>
      </c>
      <c r="O46" s="109"/>
      <c r="P46" s="109"/>
    </row>
    <row r="47" spans="1:16" ht="12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107"/>
      <c r="L47" s="58"/>
      <c r="M47" s="58"/>
      <c r="N47" s="109" t="s">
        <v>57</v>
      </c>
      <c r="O47" s="109"/>
      <c r="P47" s="109"/>
    </row>
    <row r="48" spans="1:16" ht="12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107"/>
      <c r="L48" s="58"/>
      <c r="M48" s="58"/>
      <c r="N48" s="58"/>
      <c r="O48" s="58"/>
      <c r="P48" s="58"/>
    </row>
    <row r="49" spans="1:16" ht="12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107"/>
      <c r="L49" s="58"/>
      <c r="M49" s="58"/>
      <c r="N49" s="58"/>
      <c r="O49" s="58"/>
      <c r="P49" s="58"/>
    </row>
    <row r="50" spans="1:16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107"/>
      <c r="L50" s="58"/>
      <c r="M50" s="58"/>
      <c r="N50" s="58"/>
      <c r="O50" s="58"/>
      <c r="P50" s="58"/>
    </row>
    <row r="51" spans="1:16" ht="34.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107"/>
      <c r="L51" s="58"/>
      <c r="M51" s="58"/>
      <c r="N51" s="110" t="s">
        <v>58</v>
      </c>
      <c r="O51" s="110"/>
      <c r="P51" s="110"/>
    </row>
    <row r="52" spans="1:16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107"/>
      <c r="L52" s="58"/>
      <c r="M52" s="58"/>
      <c r="N52" s="109" t="s">
        <v>59</v>
      </c>
      <c r="O52" s="109"/>
      <c r="P52" s="109"/>
    </row>
  </sheetData>
  <mergeCells count="21">
    <mergeCell ref="N47:P47"/>
    <mergeCell ref="N51:P51"/>
    <mergeCell ref="N52:P52"/>
    <mergeCell ref="B32:C32"/>
    <mergeCell ref="B33:C33"/>
    <mergeCell ref="B34:C34"/>
    <mergeCell ref="N44:P44"/>
    <mergeCell ref="N45:P45"/>
    <mergeCell ref="N46:P46"/>
    <mergeCell ref="A23:A24"/>
    <mergeCell ref="B23:B24"/>
    <mergeCell ref="A25:A27"/>
    <mergeCell ref="B25:B27"/>
    <mergeCell ref="A29:A31"/>
    <mergeCell ref="B29:B31"/>
    <mergeCell ref="A1:P1"/>
    <mergeCell ref="B4:C4"/>
    <mergeCell ref="A5:A10"/>
    <mergeCell ref="B5:B10"/>
    <mergeCell ref="A14:A19"/>
    <mergeCell ref="B14:B19"/>
  </mergeCells>
  <pageMargins left="0.70866141732283472" right="0.70866141732283472" top="0.35433070866141736" bottom="0.27559055118110237" header="0.31496062992125984" footer="0.31496062992125984"/>
  <pageSetup paperSize="5" scale="75" orientation="landscape" horizontalDpi="0" verticalDpi="0" r:id="rId1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kinerja2017</vt:lpstr>
      <vt:lpstr>kinerja2018</vt:lpstr>
      <vt:lpstr>kinerja2017!Print_Area</vt:lpstr>
      <vt:lpstr>kinerja2018!Print_Area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Extreme</dc:creator>
  <cp:lastModifiedBy>Extreme</cp:lastModifiedBy>
  <dcterms:created xsi:type="dcterms:W3CDTF">2019-09-28T00:44:42Z</dcterms:created>
  <dcterms:modified xsi:type="dcterms:W3CDTF">2019-09-28T00:46:33Z</dcterms:modified>
</cp:coreProperties>
</file>